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390" yWindow="-195" windowWidth="19230" windowHeight="12330"/>
  </bookViews>
  <sheets>
    <sheet name="Июль" sheetId="16" r:id="rId1"/>
    <sheet name="2" sheetId="4" state="hidden" r:id="rId2"/>
    <sheet name="3" sheetId="8" state="hidden" r:id="rId3"/>
    <sheet name="4" sheetId="7" state="hidden" r:id="rId4"/>
    <sheet name="5" sheetId="9" state="hidden" r:id="rId5"/>
    <sheet name="6" sheetId="10" state="hidden" r:id="rId6"/>
    <sheet name="7" sheetId="11" state="hidden" r:id="rId7"/>
    <sheet name="8" sheetId="12" state="hidden" r:id="rId8"/>
    <sheet name="9" sheetId="13" state="hidden" r:id="rId9"/>
    <sheet name="10" sheetId="14" state="hidden" r:id="rId10"/>
    <sheet name="11" sheetId="15" state="hidden" r:id="rId11"/>
  </sheets>
  <definedNames>
    <definedName name="_xlnm.Print_Area" localSheetId="9">'10'!$A$1:$G$17</definedName>
    <definedName name="_xlnm.Print_Area" localSheetId="10">'11'!$A$1:$G$17</definedName>
    <definedName name="_xlnm.Print_Area" localSheetId="1">'2'!$A$1:$G$14</definedName>
    <definedName name="_xlnm.Print_Area" localSheetId="2">'3'!$A$1:$G$14</definedName>
    <definedName name="_xlnm.Print_Area" localSheetId="3">'4'!$A$1:$G$14</definedName>
    <definedName name="_xlnm.Print_Area" localSheetId="4">'5'!$A$1:$G$17</definedName>
    <definedName name="_xlnm.Print_Area" localSheetId="5">'6'!$A$1:$G$17</definedName>
    <definedName name="_xlnm.Print_Area" localSheetId="6">'7'!$A$1:$G$17</definedName>
    <definedName name="_xlnm.Print_Area" localSheetId="7">'8'!$A$1:$G$17</definedName>
    <definedName name="_xlnm.Print_Area" localSheetId="8">'9'!$A$1:$G$17</definedName>
    <definedName name="_xlnm.Print_Area" localSheetId="0">Июль!$A$1:$G$12</definedName>
  </definedNames>
  <calcPr calcId="124519" iterate="1"/>
</workbook>
</file>

<file path=xl/calcChain.xml><?xml version="1.0" encoding="utf-8"?>
<calcChain xmlns="http://schemas.openxmlformats.org/spreadsheetml/2006/main">
  <c r="P8" i="16"/>
  <c r="N11"/>
  <c r="E8" l="1"/>
  <c r="P7"/>
  <c r="L11"/>
  <c r="D9" l="1"/>
  <c r="G7"/>
  <c r="G8" l="1"/>
  <c r="B9"/>
  <c r="K9"/>
  <c r="I9"/>
  <c r="G9" l="1"/>
  <c r="J9"/>
  <c r="C6" i="15" l="1"/>
  <c r="D6"/>
  <c r="C7"/>
  <c r="E7" s="1"/>
  <c r="D7"/>
  <c r="C8"/>
  <c r="D8"/>
  <c r="B7"/>
  <c r="B8"/>
  <c r="B6"/>
  <c r="B9" s="1"/>
  <c r="D9"/>
  <c r="F8" i="14"/>
  <c r="E7"/>
  <c r="G7"/>
  <c r="G6"/>
  <c r="D9"/>
  <c r="C9"/>
  <c r="B9"/>
  <c r="B7" i="13"/>
  <c r="F7" i="15" l="1"/>
  <c r="G6"/>
  <c r="G7"/>
  <c r="C9"/>
  <c r="F9" s="1"/>
  <c r="F8"/>
  <c r="F6"/>
  <c r="E6"/>
  <c r="E9" s="1"/>
  <c r="G8"/>
  <c r="G9"/>
  <c r="F9" i="14"/>
  <c r="G9"/>
  <c r="F7"/>
  <c r="F6"/>
  <c r="G8"/>
  <c r="E6"/>
  <c r="E9" s="1"/>
  <c r="C6" i="13"/>
  <c r="D6"/>
  <c r="C7"/>
  <c r="E7" s="1"/>
  <c r="D7"/>
  <c r="C8"/>
  <c r="D8"/>
  <c r="B8"/>
  <c r="B6"/>
  <c r="D9"/>
  <c r="C9"/>
  <c r="B9"/>
  <c r="G7"/>
  <c r="F7"/>
  <c r="E6"/>
  <c r="D9" i="12"/>
  <c r="C9"/>
  <c r="B9"/>
  <c r="G8"/>
  <c r="F8"/>
  <c r="G7"/>
  <c r="F7"/>
  <c r="E7"/>
  <c r="G6"/>
  <c r="F6"/>
  <c r="E6"/>
  <c r="D9" i="11"/>
  <c r="C9"/>
  <c r="B9"/>
  <c r="G8"/>
  <c r="F8"/>
  <c r="G7"/>
  <c r="F7"/>
  <c r="E7"/>
  <c r="G6"/>
  <c r="F6"/>
  <c r="E6"/>
  <c r="F8" i="10"/>
  <c r="G8"/>
  <c r="D9"/>
  <c r="C9"/>
  <c r="B9"/>
  <c r="G7"/>
  <c r="F7"/>
  <c r="E7"/>
  <c r="G6"/>
  <c r="F6"/>
  <c r="E6"/>
  <c r="D9" i="9"/>
  <c r="G9" s="1"/>
  <c r="C9"/>
  <c r="B9"/>
  <c r="G7"/>
  <c r="F7"/>
  <c r="E7"/>
  <c r="G6"/>
  <c r="F6"/>
  <c r="E6"/>
  <c r="F8" i="13" l="1"/>
  <c r="F6"/>
  <c r="E9"/>
  <c r="E9" i="10"/>
  <c r="F9" i="13"/>
  <c r="G8"/>
  <c r="G6"/>
  <c r="G9"/>
  <c r="G9" i="12"/>
  <c r="E9"/>
  <c r="F9"/>
  <c r="G9" i="11"/>
  <c r="E9"/>
  <c r="F9"/>
  <c r="F9" i="10"/>
  <c r="G9"/>
  <c r="E9" i="9"/>
  <c r="F9"/>
  <c r="E6" i="8" l="1"/>
  <c r="F6"/>
  <c r="G6"/>
  <c r="E7"/>
  <c r="F7"/>
  <c r="G7"/>
  <c r="B9"/>
  <c r="G9" s="1"/>
  <c r="C9"/>
  <c r="D9"/>
  <c r="D9" i="7"/>
  <c r="G9" s="1"/>
  <c r="C9"/>
  <c r="B9"/>
  <c r="G7"/>
  <c r="F7"/>
  <c r="E7"/>
  <c r="E9" s="1"/>
  <c r="G6"/>
  <c r="F6"/>
  <c r="E6"/>
  <c r="G7" i="4"/>
  <c r="G6"/>
  <c r="F7"/>
  <c r="F6"/>
  <c r="E7"/>
  <c r="E6"/>
  <c r="C9"/>
  <c r="D9"/>
  <c r="F9" s="1"/>
  <c r="E9"/>
  <c r="B9"/>
  <c r="G9" l="1"/>
  <c r="F9" i="8"/>
  <c r="E9"/>
  <c r="F9" i="7"/>
  <c r="M11" i="16" l="1"/>
  <c r="P11" s="1"/>
  <c r="F7" l="1"/>
  <c r="E7"/>
  <c r="E9" s="1"/>
  <c r="C9"/>
  <c r="F8"/>
  <c r="F9" l="1"/>
</calcChain>
</file>

<file path=xl/sharedStrings.xml><?xml version="1.0" encoding="utf-8"?>
<sst xmlns="http://schemas.openxmlformats.org/spreadsheetml/2006/main" count="219" uniqueCount="50">
  <si>
    <t xml:space="preserve">Исполнение расходной части бюджета города Ставрополя </t>
  </si>
  <si>
    <t>2015 год</t>
  </si>
  <si>
    <t>Источник средств</t>
  </si>
  <si>
    <t>% исполнения 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</si>
  <si>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</si>
  <si>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</si>
  <si>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</si>
  <si>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 xml:space="preserve">Кассовое исполнение </t>
  </si>
  <si>
    <t>Остаток кассового плана</t>
  </si>
  <si>
    <t>% исполнения к кассовому плану</t>
  </si>
  <si>
    <t>Бюджетные ассигнования на 2018 год</t>
  </si>
  <si>
    <t>Расходы за счет внебюджетных средств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</si>
  <si>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</si>
  <si>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</si>
  <si>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</si>
  <si>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</si>
  <si>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по источникам финансирования по состоянию на 28.02.2018 года</t>
  </si>
  <si>
    <t>Кассовый план на январь - февраль                                           
2018 года</t>
  </si>
  <si>
    <t>по источникам финансирования за январь - апрель 2018 года</t>
  </si>
  <si>
    <t>Кассовый план на январь - апрель                                          
2018 года</t>
  </si>
  <si>
    <t>Кассовый план на первый квартал                                            
2018 года</t>
  </si>
  <si>
    <t>по источникам финансирования за первый квартал 2018 года</t>
  </si>
  <si>
    <t>по источникам финансирования за январь - май 2018 года</t>
  </si>
  <si>
    <t>Кассовый план на январь - май                                          
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</si>
  <si>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</si>
  <si>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</si>
  <si>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</si>
  <si>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</si>
  <si>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</si>
  <si>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</si>
  <si>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по источникам финансирования за полугодие 2018 года</t>
  </si>
  <si>
    <t>Кассовый план на полугодие                                          
2018 года</t>
  </si>
  <si>
    <t>Кассовый план на январь-июль                                          
2018 года</t>
  </si>
  <si>
    <t>по источникам финансирования за январь-июль 2018 года</t>
  </si>
  <si>
    <t>по источникам финансирования за январь-август 2018 года</t>
  </si>
  <si>
    <t>по источникам финансирования за 9 месяцев 2018 года</t>
  </si>
  <si>
    <t>Кассовый план на 9 месяцев                                          
2018 года</t>
  </si>
  <si>
    <t>Кассовый план на 10 месяцев                                          
2018 года</t>
  </si>
  <si>
    <t>по источникам финансирования за 10 месяцев 2018 года</t>
  </si>
  <si>
    <t>по источникам финансирования за 11 месяцев 2018 года</t>
  </si>
  <si>
    <t>Кассовый план на 11 месяцев                                          
2018 года</t>
  </si>
  <si>
    <t>(тыс. рублей)</t>
  </si>
  <si>
    <t>% исполнения</t>
  </si>
  <si>
    <t>к БА</t>
  </si>
  <si>
    <t xml:space="preserve">Кассовый план 
</t>
  </si>
  <si>
    <t>Кассовый план</t>
  </si>
  <si>
    <t>к КП</t>
  </si>
  <si>
    <t>Приложение 3</t>
  </si>
  <si>
    <t>Бюджетные ассигнования на 2024 год</t>
  </si>
  <si>
    <t>по источникам финансирования за девять месяцев 2024 года</t>
  </si>
</sst>
</file>

<file path=xl/styles.xml><?xml version="1.0" encoding="utf-8"?>
<styleSheet xmlns="http://schemas.openxmlformats.org/spreadsheetml/2006/main">
  <numFmts count="5">
    <numFmt numFmtId="164" formatCode="_-* #,##0.00_р_._-;\-* #,##0.00_р_._-;_-* &quot;-&quot;??_р_._-;_-@_-"/>
    <numFmt numFmtId="165" formatCode="#,##0.0"/>
    <numFmt numFmtId="166" formatCode="#,##0.00_ ;[Red]\-#,##0.00\ "/>
    <numFmt numFmtId="167" formatCode="#,##0.00;[Red]\-#,##0.00;0.00"/>
    <numFmt numFmtId="168" formatCode="#,##0.0_ ;[Red]\-#,##0.0\ "/>
  </numFmts>
  <fonts count="36">
    <font>
      <sz val="11"/>
      <color theme="1"/>
      <name val="Calibri"/>
      <family val="2"/>
      <charset val="204"/>
      <scheme val="minor"/>
    </font>
    <font>
      <b/>
      <sz val="12"/>
      <name val="Arial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Arial"/>
      <family val="2"/>
      <charset val="204"/>
    </font>
    <font>
      <sz val="1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Arial"/>
      <family val="2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Arial Cyr"/>
      <charset val="204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458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17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7" fillId="0" borderId="0"/>
    <xf numFmtId="0" fontId="7" fillId="0" borderId="0"/>
    <xf numFmtId="0" fontId="4" fillId="0" borderId="0"/>
    <xf numFmtId="0" fontId="4" fillId="0" borderId="0"/>
    <xf numFmtId="0" fontId="4" fillId="0" borderId="0"/>
    <xf numFmtId="0" fontId="18" fillId="0" borderId="0"/>
    <xf numFmtId="0" fontId="19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20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8" fillId="0" borderId="0"/>
    <xf numFmtId="0" fontId="19" fillId="0" borderId="0"/>
    <xf numFmtId="0" fontId="18" fillId="0" borderId="0"/>
    <xf numFmtId="0" fontId="19" fillId="0" borderId="0"/>
    <xf numFmtId="0" fontId="20" fillId="0" borderId="0"/>
    <xf numFmtId="164" fontId="20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22" fillId="0" borderId="0"/>
    <xf numFmtId="0" fontId="23" fillId="0" borderId="0"/>
    <xf numFmtId="0" fontId="23" fillId="0" borderId="0"/>
    <xf numFmtId="0" fontId="23" fillId="0" borderId="0"/>
    <xf numFmtId="0" fontId="24" fillId="0" borderId="0"/>
    <xf numFmtId="0" fontId="24" fillId="0" borderId="0"/>
    <xf numFmtId="0" fontId="24" fillId="0" borderId="0"/>
    <xf numFmtId="0" fontId="2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4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7" fillId="0" borderId="0"/>
    <xf numFmtId="0" fontId="7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1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  <xf numFmtId="0" fontId="34" fillId="0" borderId="0"/>
  </cellStyleXfs>
  <cellXfs count="97">
    <xf numFmtId="0" fontId="0" fillId="0" borderId="0" xfId="0"/>
    <xf numFmtId="0" fontId="1" fillId="0" borderId="0" xfId="0" applyFont="1" applyFill="1" applyAlignment="1"/>
    <xf numFmtId="0" fontId="2" fillId="0" borderId="0" xfId="0" applyFont="1" applyFill="1" applyAlignment="1"/>
    <xf numFmtId="0" fontId="3" fillId="0" borderId="0" xfId="0" applyFont="1"/>
    <xf numFmtId="0" fontId="4" fillId="0" borderId="0" xfId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65" fontId="6" fillId="0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/>
    <xf numFmtId="165" fontId="5" fillId="0" borderId="1" xfId="0" applyNumberFormat="1" applyFont="1" applyFill="1" applyBorder="1" applyAlignment="1">
      <alignment wrapText="1"/>
    </xf>
    <xf numFmtId="0" fontId="4" fillId="0" borderId="0" xfId="1" applyFill="1" applyBorder="1"/>
    <xf numFmtId="0" fontId="8" fillId="0" borderId="0" xfId="1" applyFont="1" applyFill="1" applyBorder="1"/>
    <xf numFmtId="0" fontId="6" fillId="0" borderId="0" xfId="1" applyNumberFormat="1" applyFont="1" applyFill="1" applyAlignment="1" applyProtection="1">
      <protection hidden="1"/>
    </xf>
    <xf numFmtId="0" fontId="11" fillId="0" borderId="0" xfId="1" applyNumberFormat="1" applyFont="1" applyFill="1" applyAlignment="1" applyProtection="1">
      <protection hidden="1"/>
    </xf>
    <xf numFmtId="0" fontId="12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protection hidden="1"/>
    </xf>
    <xf numFmtId="0" fontId="4" fillId="0" borderId="0" xfId="1" applyFill="1" applyProtection="1">
      <protection hidden="1"/>
    </xf>
    <xf numFmtId="166" fontId="11" fillId="0" borderId="0" xfId="1" applyNumberFormat="1" applyFont="1" applyFill="1" applyAlignment="1" applyProtection="1">
      <protection hidden="1"/>
    </xf>
    <xf numFmtId="0" fontId="6" fillId="0" borderId="0" xfId="1" applyFont="1" applyFill="1" applyAlignment="1" applyProtection="1">
      <alignment horizontal="right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wrapText="1"/>
    </xf>
    <xf numFmtId="0" fontId="12" fillId="0" borderId="0" xfId="1" applyFont="1" applyFill="1" applyProtection="1">
      <protection hidden="1"/>
    </xf>
    <xf numFmtId="3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0" fontId="13" fillId="0" borderId="0" xfId="0" applyFont="1"/>
    <xf numFmtId="4" fontId="0" fillId="0" borderId="0" xfId="0" applyNumberFormat="1" applyFont="1" applyAlignment="1">
      <alignment wrapText="1"/>
    </xf>
    <xf numFmtId="0" fontId="14" fillId="0" borderId="0" xfId="1" applyNumberFormat="1" applyFont="1" applyFill="1" applyAlignment="1" applyProtection="1">
      <protection hidden="1"/>
    </xf>
    <xf numFmtId="0" fontId="12" fillId="0" borderId="0" xfId="1" applyFont="1" applyFill="1" applyAlignment="1" applyProtection="1">
      <alignment horizontal="right"/>
      <protection hidden="1"/>
    </xf>
    <xf numFmtId="4" fontId="15" fillId="0" borderId="0" xfId="0" applyNumberFormat="1" applyFont="1" applyAlignment="1">
      <alignment horizontal="right"/>
    </xf>
    <xf numFmtId="0" fontId="16" fillId="0" borderId="1" xfId="0" applyFont="1" applyBorder="1"/>
    <xf numFmtId="3" fontId="5" fillId="0" borderId="1" xfId="0" applyNumberFormat="1" applyFont="1" applyFill="1" applyBorder="1" applyAlignment="1">
      <alignment wrapText="1"/>
    </xf>
    <xf numFmtId="165" fontId="5" fillId="2" borderId="1" xfId="0" applyNumberFormat="1" applyFont="1" applyFill="1" applyBorder="1"/>
    <xf numFmtId="0" fontId="6" fillId="0" borderId="0" xfId="1" applyFont="1" applyFill="1" applyAlignment="1" applyProtection="1">
      <protection hidden="1"/>
    </xf>
    <xf numFmtId="0" fontId="6" fillId="0" borderId="1" xfId="0" applyFont="1" applyFill="1" applyBorder="1" applyAlignment="1">
      <alignment horizontal="center" vertical="center" wrapText="1"/>
    </xf>
    <xf numFmtId="3" fontId="0" fillId="0" borderId="0" xfId="0" applyNumberFormat="1" applyAlignment="1">
      <alignment vertical="top" wrapText="1"/>
    </xf>
    <xf numFmtId="4" fontId="0" fillId="0" borderId="0" xfId="0" applyNumberFormat="1" applyAlignment="1">
      <alignment vertical="top"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0" applyNumberFormat="1" applyFont="1" applyFill="1" applyBorder="1" applyAlignment="1">
      <alignment horizontal="center" vertical="center" wrapText="1"/>
    </xf>
    <xf numFmtId="0" fontId="21" fillId="0" borderId="1" xfId="0" applyFont="1" applyBorder="1"/>
    <xf numFmtId="0" fontId="6" fillId="0" borderId="1" xfId="0" applyFont="1" applyFill="1" applyBorder="1" applyAlignment="1">
      <alignment vertical="top" wrapText="1"/>
    </xf>
    <xf numFmtId="0" fontId="16" fillId="0" borderId="0" xfId="0" applyFont="1" applyBorder="1"/>
    <xf numFmtId="3" fontId="5" fillId="0" borderId="0" xfId="0" applyNumberFormat="1" applyFont="1" applyFill="1" applyBorder="1" applyAlignment="1">
      <alignment wrapText="1"/>
    </xf>
    <xf numFmtId="165" fontId="5" fillId="0" borderId="0" xfId="0" applyNumberFormat="1" applyFont="1" applyFill="1" applyBorder="1" applyAlignment="1">
      <alignment wrapText="1"/>
    </xf>
    <xf numFmtId="165" fontId="5" fillId="2" borderId="0" xfId="0" applyNumberFormat="1" applyFont="1" applyFill="1" applyBorder="1"/>
    <xf numFmtId="0" fontId="3" fillId="0" borderId="0" xfId="1" applyFont="1" applyFill="1" applyAlignment="1">
      <alignment horizontal="right"/>
    </xf>
    <xf numFmtId="3" fontId="5" fillId="2" borderId="1" xfId="0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wrapText="1"/>
    </xf>
    <xf numFmtId="167" fontId="25" fillId="0" borderId="1" xfId="392" applyNumberFormat="1" applyFont="1" applyFill="1" applyBorder="1" applyAlignment="1" applyProtection="1">
      <protection hidden="1"/>
    </xf>
    <xf numFmtId="167" fontId="24" fillId="0" borderId="0" xfId="392" applyNumberFormat="1"/>
    <xf numFmtId="167" fontId="11" fillId="0" borderId="7" xfId="396" applyNumberFormat="1" applyFont="1" applyFill="1" applyBorder="1" applyAlignment="1" applyProtection="1">
      <protection hidden="1"/>
    </xf>
    <xf numFmtId="167" fontId="11" fillId="0" borderId="8" xfId="397" applyNumberFormat="1" applyFont="1" applyFill="1" applyBorder="1" applyAlignment="1" applyProtection="1">
      <protection hidden="1"/>
    </xf>
    <xf numFmtId="167" fontId="26" fillId="0" borderId="1" xfId="392" applyNumberFormat="1" applyFont="1" applyFill="1" applyBorder="1" applyAlignment="1" applyProtection="1">
      <protection hidden="1"/>
    </xf>
    <xf numFmtId="167" fontId="11" fillId="0" borderId="10" xfId="401" applyNumberFormat="1" applyFont="1" applyFill="1" applyBorder="1" applyAlignment="1" applyProtection="1">
      <protection hidden="1"/>
    </xf>
    <xf numFmtId="167" fontId="11" fillId="0" borderId="9" xfId="402" applyNumberFormat="1" applyFont="1" applyFill="1" applyBorder="1" applyAlignment="1" applyProtection="1">
      <protection hidden="1"/>
    </xf>
    <xf numFmtId="165" fontId="5" fillId="2" borderId="1" xfId="0" applyNumberFormat="1" applyFont="1" applyFill="1" applyBorder="1" applyAlignment="1">
      <alignment wrapText="1"/>
    </xf>
    <xf numFmtId="0" fontId="27" fillId="0" borderId="0" xfId="0" applyFont="1"/>
    <xf numFmtId="3" fontId="6" fillId="2" borderId="1" xfId="0" applyNumberFormat="1" applyFont="1" applyFill="1" applyBorder="1" applyAlignment="1">
      <alignment horizontal="right" wrapText="1"/>
    </xf>
    <xf numFmtId="4" fontId="27" fillId="0" borderId="0" xfId="0" applyNumberFormat="1" applyFont="1" applyAlignment="1">
      <alignment wrapText="1"/>
    </xf>
    <xf numFmtId="4" fontId="27" fillId="0" borderId="0" xfId="0" applyNumberFormat="1" applyFont="1" applyAlignment="1">
      <alignment vertical="top" wrapText="1"/>
    </xf>
    <xf numFmtId="0" fontId="4" fillId="0" borderId="0" xfId="1" applyFont="1" applyFill="1" applyBorder="1"/>
    <xf numFmtId="3" fontId="6" fillId="0" borderId="0" xfId="1" applyNumberFormat="1" applyFont="1" applyFill="1" applyAlignment="1" applyProtection="1">
      <protection hidden="1"/>
    </xf>
    <xf numFmtId="166" fontId="8" fillId="0" borderId="0" xfId="1" applyNumberFormat="1" applyFont="1" applyFill="1" applyBorder="1"/>
    <xf numFmtId="3" fontId="0" fillId="0" borderId="0" xfId="0" applyNumberFormat="1"/>
    <xf numFmtId="166" fontId="0" fillId="0" borderId="0" xfId="0" applyNumberFormat="1"/>
    <xf numFmtId="168" fontId="0" fillId="0" borderId="0" xfId="0" applyNumberFormat="1"/>
    <xf numFmtId="3" fontId="6" fillId="0" borderId="1" xfId="0" applyNumberFormat="1" applyFont="1" applyFill="1" applyBorder="1" applyAlignment="1">
      <alignment horizontal="right" wrapText="1"/>
    </xf>
    <xf numFmtId="167" fontId="11" fillId="0" borderId="11" xfId="396" applyNumberFormat="1" applyFont="1" applyFill="1" applyBorder="1" applyAlignment="1" applyProtection="1">
      <protection hidden="1"/>
    </xf>
    <xf numFmtId="167" fontId="11" fillId="0" borderId="12" xfId="399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/>
    <xf numFmtId="4" fontId="12" fillId="0" borderId="0" xfId="0" applyNumberFormat="1" applyFont="1" applyAlignment="1">
      <alignment wrapText="1"/>
    </xf>
    <xf numFmtId="0" fontId="32" fillId="0" borderId="0" xfId="1" applyNumberFormat="1" applyFont="1" applyFill="1" applyAlignment="1" applyProtection="1">
      <protection hidden="1"/>
    </xf>
    <xf numFmtId="0" fontId="3" fillId="0" borderId="0" xfId="1" applyFont="1" applyFill="1" applyProtection="1">
      <protection hidden="1"/>
    </xf>
    <xf numFmtId="3" fontId="15" fillId="0" borderId="0" xfId="0" applyNumberFormat="1" applyFont="1" applyAlignment="1">
      <alignment vertical="top" wrapText="1"/>
    </xf>
    <xf numFmtId="4" fontId="12" fillId="0" borderId="0" xfId="0" applyNumberFormat="1" applyFont="1" applyAlignment="1">
      <alignment vertical="top" wrapText="1"/>
    </xf>
    <xf numFmtId="166" fontId="32" fillId="0" borderId="0" xfId="1" applyNumberFormat="1" applyFont="1" applyFill="1" applyAlignment="1" applyProtection="1">
      <protection hidden="1"/>
    </xf>
    <xf numFmtId="0" fontId="33" fillId="0" borderId="0" xfId="0" applyFont="1"/>
    <xf numFmtId="0" fontId="13" fillId="0" borderId="0" xfId="0" applyFont="1" applyAlignment="1">
      <alignment horizontal="right"/>
    </xf>
    <xf numFmtId="167" fontId="26" fillId="0" borderId="5" xfId="392" applyNumberFormat="1" applyFont="1" applyFill="1" applyBorder="1" applyAlignment="1" applyProtection="1">
      <protection hidden="1"/>
    </xf>
    <xf numFmtId="0" fontId="0" fillId="0" borderId="1" xfId="0" applyBorder="1"/>
    <xf numFmtId="166" fontId="0" fillId="0" borderId="1" xfId="0" applyNumberFormat="1" applyBorder="1"/>
    <xf numFmtId="167" fontId="35" fillId="0" borderId="8" xfId="455" applyNumberFormat="1" applyFont="1" applyFill="1" applyBorder="1" applyAlignment="1" applyProtection="1">
      <protection hidden="1"/>
    </xf>
    <xf numFmtId="167" fontId="35" fillId="0" borderId="7" xfId="455" applyNumberFormat="1" applyFont="1" applyFill="1" applyBorder="1" applyAlignment="1" applyProtection="1">
      <protection hidden="1"/>
    </xf>
    <xf numFmtId="167" fontId="35" fillId="0" borderId="10" xfId="456" applyNumberFormat="1" applyFont="1" applyFill="1" applyBorder="1" applyAlignment="1" applyProtection="1">
      <protection hidden="1"/>
    </xf>
    <xf numFmtId="167" fontId="35" fillId="0" borderId="8" xfId="457" applyNumberFormat="1" applyFont="1" applyFill="1" applyBorder="1" applyAlignment="1" applyProtection="1">
      <protection hidden="1"/>
    </xf>
    <xf numFmtId="167" fontId="35" fillId="0" borderId="7" xfId="457" applyNumberFormat="1" applyFont="1" applyFill="1" applyBorder="1" applyAlignment="1" applyProtection="1"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3" fillId="0" borderId="0" xfId="0" applyFont="1" applyFill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Font="1" applyFill="1" applyBorder="1" applyAlignment="1">
      <alignment horizontal="center" vertical="center"/>
    </xf>
    <xf numFmtId="0" fontId="3" fillId="0" borderId="6" xfId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458">
    <cellStyle name="Обычный" xfId="0" builtinId="0"/>
    <cellStyle name="Обычный 10" xfId="389"/>
    <cellStyle name="Обычный 11" xfId="390"/>
    <cellStyle name="Обычный 12" xfId="391"/>
    <cellStyle name="Обычный 13" xfId="392"/>
    <cellStyle name="Обычный 14" xfId="393"/>
    <cellStyle name="Обычный 15" xfId="394"/>
    <cellStyle name="Обычный 16" xfId="395"/>
    <cellStyle name="Обычный 17" xfId="401"/>
    <cellStyle name="Обычный 18" xfId="402"/>
    <cellStyle name="Обычный 19" xfId="403"/>
    <cellStyle name="Обычный 2" xfId="2"/>
    <cellStyle name="Обычный 2 10" xfId="3"/>
    <cellStyle name="Обычный 2 10 2" xfId="4"/>
    <cellStyle name="Обычный 2 10 3" xfId="5"/>
    <cellStyle name="Обычный 2 10 4" xfId="6"/>
    <cellStyle name="Обычный 2 10 5" xfId="7"/>
    <cellStyle name="Обычный 2 10 6" xfId="8"/>
    <cellStyle name="Обычный 2 100" xfId="9"/>
    <cellStyle name="Обычный 2 101" xfId="10"/>
    <cellStyle name="Обычный 2 101 2" xfId="11"/>
    <cellStyle name="Обычный 2 102" xfId="12"/>
    <cellStyle name="Обычный 2 103" xfId="13"/>
    <cellStyle name="Обычный 2 103 2" xfId="14"/>
    <cellStyle name="Обычный 2 104" xfId="15"/>
    <cellStyle name="Обычный 2 104 2" xfId="16"/>
    <cellStyle name="Обычный 2 105" xfId="17"/>
    <cellStyle name="Обычный 2 105 2" xfId="18"/>
    <cellStyle name="Обычный 2 106" xfId="19"/>
    <cellStyle name="Обычный 2 107" xfId="20"/>
    <cellStyle name="Обычный 2 108" xfId="21"/>
    <cellStyle name="Обычный 2 109" xfId="22"/>
    <cellStyle name="Обычный 2 11" xfId="23"/>
    <cellStyle name="Обычный 2 11 2" xfId="24"/>
    <cellStyle name="Обычный 2 11 3" xfId="25"/>
    <cellStyle name="Обычный 2 11 4" xfId="26"/>
    <cellStyle name="Обычный 2 11 5" xfId="27"/>
    <cellStyle name="Обычный 2 11 6" xfId="28"/>
    <cellStyle name="Обычный 2 110" xfId="29"/>
    <cellStyle name="Обычный 2 111" xfId="30"/>
    <cellStyle name="Обычный 2 112" xfId="31"/>
    <cellStyle name="Обычный 2 113" xfId="32"/>
    <cellStyle name="Обычный 2 113 2" xfId="33"/>
    <cellStyle name="Обычный 2 114" xfId="34"/>
    <cellStyle name="Обычный 2 115" xfId="35"/>
    <cellStyle name="Обычный 2 116" xfId="36"/>
    <cellStyle name="Обычный 2 117" xfId="37"/>
    <cellStyle name="Обычный 2 118" xfId="38"/>
    <cellStyle name="Обычный 2 118 2" xfId="39"/>
    <cellStyle name="Обычный 2 119" xfId="40"/>
    <cellStyle name="Обычный 2 12" xfId="41"/>
    <cellStyle name="Обычный 2 12 2" xfId="42"/>
    <cellStyle name="Обычный 2 12 3" xfId="43"/>
    <cellStyle name="Обычный 2 12 4" xfId="44"/>
    <cellStyle name="Обычный 2 12 5" xfId="45"/>
    <cellStyle name="Обычный 2 12 6" xfId="46"/>
    <cellStyle name="Обычный 2 120" xfId="47"/>
    <cellStyle name="Обычный 2 121" xfId="48"/>
    <cellStyle name="Обычный 2 122" xfId="49"/>
    <cellStyle name="Обычный 2 123" xfId="50"/>
    <cellStyle name="Обычный 2 124" xfId="51"/>
    <cellStyle name="Обычный 2 125" xfId="52"/>
    <cellStyle name="Обычный 2 125 2" xfId="53"/>
    <cellStyle name="Обычный 2 126" xfId="54"/>
    <cellStyle name="Обычный 2 127" xfId="55"/>
    <cellStyle name="Обычный 2 128" xfId="56"/>
    <cellStyle name="Обычный 2 129" xfId="57"/>
    <cellStyle name="Обычный 2 13" xfId="58"/>
    <cellStyle name="Обычный 2 13 2" xfId="59"/>
    <cellStyle name="Обычный 2 13 3" xfId="60"/>
    <cellStyle name="Обычный 2 13 4" xfId="61"/>
    <cellStyle name="Обычный 2 13 5" xfId="62"/>
    <cellStyle name="Обычный 2 13 6" xfId="63"/>
    <cellStyle name="Обычный 2 130" xfId="64"/>
    <cellStyle name="Обычный 2 131" xfId="65"/>
    <cellStyle name="Обычный 2 132" xfId="66"/>
    <cellStyle name="Обычный 2 133" xfId="67"/>
    <cellStyle name="Обычный 2 134" xfId="68"/>
    <cellStyle name="Обычный 2 135" xfId="69"/>
    <cellStyle name="Обычный 2 136" xfId="70"/>
    <cellStyle name="Обычный 2 137" xfId="71"/>
    <cellStyle name="Обычный 2 138" xfId="72"/>
    <cellStyle name="Обычный 2 138 2" xfId="73"/>
    <cellStyle name="Обычный 2 139" xfId="74"/>
    <cellStyle name="Обычный 2 139 2" xfId="75"/>
    <cellStyle name="Обычный 2 14" xfId="76"/>
    <cellStyle name="Обычный 2 14 2" xfId="340"/>
    <cellStyle name="Обычный 2 140" xfId="77"/>
    <cellStyle name="Обычный 2 141" xfId="78"/>
    <cellStyle name="Обычный 2 141 2" xfId="276"/>
    <cellStyle name="Обычный 2 142" xfId="79"/>
    <cellStyle name="Обычный 2 142 2" xfId="277"/>
    <cellStyle name="Обычный 2 143" xfId="80"/>
    <cellStyle name="Обычный 2 143 2" xfId="278"/>
    <cellStyle name="Обычный 2 144" xfId="81"/>
    <cellStyle name="Обычный 2 144 2" xfId="279"/>
    <cellStyle name="Обычный 2 145" xfId="82"/>
    <cellStyle name="Обычный 2 145 2" xfId="280"/>
    <cellStyle name="Обычный 2 146" xfId="83"/>
    <cellStyle name="Обычный 2 146 2" xfId="281"/>
    <cellStyle name="Обычный 2 147" xfId="84"/>
    <cellStyle name="Обычный 2 147 2" xfId="282"/>
    <cellStyle name="Обычный 2 148" xfId="85"/>
    <cellStyle name="Обычный 2 148 2" xfId="283"/>
    <cellStyle name="Обычный 2 149" xfId="86"/>
    <cellStyle name="Обычный 2 149 2" xfId="284"/>
    <cellStyle name="Обычный 2 15" xfId="87"/>
    <cellStyle name="Обычный 2 15 2" xfId="88"/>
    <cellStyle name="Обычный 2 15 3" xfId="89"/>
    <cellStyle name="Обычный 2 15 4" xfId="90"/>
    <cellStyle name="Обычный 2 150" xfId="91"/>
    <cellStyle name="Обычный 2 150 2" xfId="285"/>
    <cellStyle name="Обычный 2 151" xfId="92"/>
    <cellStyle name="Обычный 2 151 2" xfId="286"/>
    <cellStyle name="Обычный 2 152" xfId="93"/>
    <cellStyle name="Обычный 2 152 2" xfId="287"/>
    <cellStyle name="Обычный 2 153" xfId="94"/>
    <cellStyle name="Обычный 2 153 2" xfId="288"/>
    <cellStyle name="Обычный 2 154" xfId="95"/>
    <cellStyle name="Обычный 2 154 2" xfId="96"/>
    <cellStyle name="Обычный 2 155" xfId="97"/>
    <cellStyle name="Обычный 2 155 2" xfId="289"/>
    <cellStyle name="Обычный 2 156" xfId="98"/>
    <cellStyle name="Обычный 2 156 2" xfId="290"/>
    <cellStyle name="Обычный 2 157" xfId="99"/>
    <cellStyle name="Обычный 2 157 2" xfId="291"/>
    <cellStyle name="Обычный 2 158" xfId="100"/>
    <cellStyle name="Обычный 2 158 2" xfId="293"/>
    <cellStyle name="Обычный 2 158 3" xfId="292"/>
    <cellStyle name="Обычный 2 159" xfId="294"/>
    <cellStyle name="Обычный 2 159 2" xfId="295"/>
    <cellStyle name="Обычный 2 16" xfId="101"/>
    <cellStyle name="Обычный 2 160" xfId="296"/>
    <cellStyle name="Обычный 2 160 2" xfId="297"/>
    <cellStyle name="Обычный 2 161" xfId="298"/>
    <cellStyle name="Обычный 2 161 2" xfId="299"/>
    <cellStyle name="Обычный 2 162" xfId="300"/>
    <cellStyle name="Обычный 2 162 2" xfId="301"/>
    <cellStyle name="Обычный 2 163" xfId="302"/>
    <cellStyle name="Обычный 2 163 2" xfId="303"/>
    <cellStyle name="Обычный 2 164" xfId="304"/>
    <cellStyle name="Обычный 2 164 2" xfId="305"/>
    <cellStyle name="Обычный 2 165" xfId="306"/>
    <cellStyle name="Обычный 2 165 2" xfId="307"/>
    <cellStyle name="Обычный 2 166" xfId="308"/>
    <cellStyle name="Обычный 2 166 2" xfId="309"/>
    <cellStyle name="Обычный 2 167" xfId="310"/>
    <cellStyle name="Обычный 2 167 2" xfId="311"/>
    <cellStyle name="Обычный 2 168" xfId="312"/>
    <cellStyle name="Обычный 2 168 2" xfId="313"/>
    <cellStyle name="Обычный 2 169" xfId="314"/>
    <cellStyle name="Обычный 2 169 2" xfId="315"/>
    <cellStyle name="Обычный 2 17" xfId="102"/>
    <cellStyle name="Обычный 2 170" xfId="316"/>
    <cellStyle name="Обычный 2 170 2" xfId="317"/>
    <cellStyle name="Обычный 2 171" xfId="318"/>
    <cellStyle name="Обычный 2 172" xfId="319"/>
    <cellStyle name="Обычный 2 173" xfId="320"/>
    <cellStyle name="Обычный 2 174" xfId="321"/>
    <cellStyle name="Обычный 2 174 2" xfId="322"/>
    <cellStyle name="Обычный 2 175" xfId="323"/>
    <cellStyle name="Обычный 2 176" xfId="324"/>
    <cellStyle name="Обычный 2 176 2" xfId="325"/>
    <cellStyle name="Обычный 2 177" xfId="326"/>
    <cellStyle name="Обычный 2 178" xfId="327"/>
    <cellStyle name="Обычный 2 179" xfId="328"/>
    <cellStyle name="Обычный 2 18" xfId="103"/>
    <cellStyle name="Обычный 2 180" xfId="329"/>
    <cellStyle name="Обычный 2 181" xfId="330"/>
    <cellStyle name="Обычный 2 182" xfId="331"/>
    <cellStyle name="Обычный 2 183" xfId="332"/>
    <cellStyle name="Обычный 2 184" xfId="275"/>
    <cellStyle name="Обычный 2 185" xfId="333"/>
    <cellStyle name="Обычный 2 186" xfId="334"/>
    <cellStyle name="Обычный 2 186 2" xfId="337"/>
    <cellStyle name="Обычный 2 186 2 2" xfId="341"/>
    <cellStyle name="Обычный 2 186 3" xfId="342"/>
    <cellStyle name="Обычный 2 187" xfId="338"/>
    <cellStyle name="Обычный 2 187 2" xfId="343"/>
    <cellStyle name="Обычный 2 188" xfId="104"/>
    <cellStyle name="Обычный 2 189" xfId="339"/>
    <cellStyle name="Обычный 2 19" xfId="105"/>
    <cellStyle name="Обычный 2 19 2" xfId="106"/>
    <cellStyle name="Обычный 2 190" xfId="344"/>
    <cellStyle name="Обычный 2 191" xfId="345"/>
    <cellStyle name="Обычный 2 192" xfId="346"/>
    <cellStyle name="Обычный 2 193" xfId="347"/>
    <cellStyle name="Обычный 2 193 2" xfId="348"/>
    <cellStyle name="Обычный 2 194" xfId="349"/>
    <cellStyle name="Обычный 2 194 2" xfId="350"/>
    <cellStyle name="Обычный 2 195" xfId="351"/>
    <cellStyle name="Обычный 2 195 2" xfId="352"/>
    <cellStyle name="Обычный 2 196" xfId="353"/>
    <cellStyle name="Обычный 2 196 2" xfId="354"/>
    <cellStyle name="Обычный 2 197" xfId="355"/>
    <cellStyle name="Обычный 2 198" xfId="356"/>
    <cellStyle name="Обычный 2 199" xfId="357"/>
    <cellStyle name="Обычный 2 2" xfId="107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15" xfId="358"/>
    <cellStyle name="Обычный 2 2 2" xfId="113"/>
    <cellStyle name="Обычный 2 2 3" xfId="114"/>
    <cellStyle name="Обычный 2 2 3 2" xfId="359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00" xfId="360"/>
    <cellStyle name="Обычный 2 201" xfId="361"/>
    <cellStyle name="Обычный 2 202" xfId="362"/>
    <cellStyle name="Обычный 2 203" xfId="388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13" xfId="363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5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_ИСТОЧНИКИ (17.12)" xfId="336"/>
    <cellStyle name="Обычный 20" xfId="400"/>
    <cellStyle name="Обычный 21" xfId="404"/>
    <cellStyle name="Обычный 22" xfId="405"/>
    <cellStyle name="Обычный 23" xfId="406"/>
    <cellStyle name="Обычный 24" xfId="407"/>
    <cellStyle name="Обычный 25" xfId="408"/>
    <cellStyle name="Обычный 26" xfId="409"/>
    <cellStyle name="Обычный 27" xfId="410"/>
    <cellStyle name="Обычный 28" xfId="411"/>
    <cellStyle name="Обычный 29" xfId="412"/>
    <cellStyle name="Обычный 3" xfId="364"/>
    <cellStyle name="Обычный 3 2" xfId="365"/>
    <cellStyle name="Обычный 30" xfId="413"/>
    <cellStyle name="Обычный 31" xfId="396"/>
    <cellStyle name="Обычный 32" xfId="397"/>
    <cellStyle name="Обычный 33" xfId="399"/>
    <cellStyle name="Обычный 34" xfId="398"/>
    <cellStyle name="Обычный 35" xfId="414"/>
    <cellStyle name="Обычный 36" xfId="415"/>
    <cellStyle name="Обычный 37" xfId="416"/>
    <cellStyle name="Обычный 38" xfId="417"/>
    <cellStyle name="Обычный 39" xfId="418"/>
    <cellStyle name="Обычный 4" xfId="366"/>
    <cellStyle name="Обычный 4 2" xfId="367"/>
    <cellStyle name="Обычный 4 2 2" xfId="368"/>
    <cellStyle name="Обычный 4 2 2 2" xfId="369"/>
    <cellStyle name="Обычный 4 3" xfId="370"/>
    <cellStyle name="Обычный 40" xfId="419"/>
    <cellStyle name="Обычный 41" xfId="427"/>
    <cellStyle name="Обычный 42" xfId="420"/>
    <cellStyle name="Обычный 43" xfId="421"/>
    <cellStyle name="Обычный 44" xfId="426"/>
    <cellStyle name="Обычный 45" xfId="428"/>
    <cellStyle name="Обычный 46" xfId="422"/>
    <cellStyle name="Обычный 47" xfId="423"/>
    <cellStyle name="Обычный 48" xfId="424"/>
    <cellStyle name="Обычный 49" xfId="425"/>
    <cellStyle name="Обычный 5" xfId="371"/>
    <cellStyle name="Обычный 5 2" xfId="372"/>
    <cellStyle name="Обычный 5 2 2" xfId="373"/>
    <cellStyle name="Обычный 5 2 2 2" xfId="374"/>
    <cellStyle name="Обычный 5 2 3" xfId="375"/>
    <cellStyle name="Обычный 50" xfId="429"/>
    <cellStyle name="Обычный 51" xfId="430"/>
    <cellStyle name="Обычный 52" xfId="431"/>
    <cellStyle name="Обычный 53" xfId="432"/>
    <cellStyle name="Обычный 54" xfId="433"/>
    <cellStyle name="Обычный 55" xfId="434"/>
    <cellStyle name="Обычный 56" xfId="435"/>
    <cellStyle name="Обычный 57" xfId="436"/>
    <cellStyle name="Обычный 58" xfId="437"/>
    <cellStyle name="Обычный 59" xfId="438"/>
    <cellStyle name="Обычный 6" xfId="376"/>
    <cellStyle name="Обычный 60" xfId="439"/>
    <cellStyle name="Обычный 61" xfId="440"/>
    <cellStyle name="Обычный 62" xfId="441"/>
    <cellStyle name="Обычный 63" xfId="442"/>
    <cellStyle name="Обычный 64" xfId="443"/>
    <cellStyle name="Обычный 65" xfId="444"/>
    <cellStyle name="Обычный 66" xfId="445"/>
    <cellStyle name="Обычный 67" xfId="446"/>
    <cellStyle name="Обычный 68" xfId="447"/>
    <cellStyle name="Обычный 69" xfId="448"/>
    <cellStyle name="Обычный 7" xfId="377"/>
    <cellStyle name="Обычный 7 2" xfId="378"/>
    <cellStyle name="Обычный 7 2 2" xfId="379"/>
    <cellStyle name="Обычный 7 3" xfId="380"/>
    <cellStyle name="Обычный 7 3 2" xfId="381"/>
    <cellStyle name="Обычный 70" xfId="449"/>
    <cellStyle name="Обычный 71" xfId="450"/>
    <cellStyle name="Обычный 72" xfId="451"/>
    <cellStyle name="Обычный 73" xfId="452"/>
    <cellStyle name="Обычный 74" xfId="453"/>
    <cellStyle name="Обычный 75" xfId="454"/>
    <cellStyle name="Обычный 76" xfId="455"/>
    <cellStyle name="Обычный 77" xfId="456"/>
    <cellStyle name="Обычный 78" xfId="457"/>
    <cellStyle name="Обычный 8" xfId="382"/>
    <cellStyle name="Обычный 8 2" xfId="383"/>
    <cellStyle name="Обычный 9" xfId="384"/>
    <cellStyle name="Обычный 9 2" xfId="385"/>
    <cellStyle name="Обычный_tmp" xfId="1"/>
    <cellStyle name="Финансовый 2" xfId="386"/>
    <cellStyle name="Финансовый 3" xfId="387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P17"/>
  <sheetViews>
    <sheetView tabSelected="1" view="pageBreakPreview" zoomScale="90" zoomScaleSheetLayoutView="90" workbookViewId="0">
      <selection activeCell="D9" sqref="D9"/>
    </sheetView>
  </sheetViews>
  <sheetFormatPr defaultRowHeight="15"/>
  <cols>
    <col min="1" max="1" width="17.28515625" customWidth="1"/>
    <col min="2" max="2" width="12.42578125" customWidth="1"/>
    <col min="3" max="3" width="12" style="56" customWidth="1"/>
    <col min="4" max="4" width="11.7109375" customWidth="1"/>
    <col min="5" max="5" width="11.5703125" customWidth="1"/>
    <col min="6" max="6" width="10.7109375" customWidth="1"/>
    <col min="7" max="7" width="9.85546875" customWidth="1"/>
    <col min="8" max="8" width="8.85546875"/>
    <col min="9" max="10" width="14" hidden="1" customWidth="1"/>
    <col min="11" max="11" width="15" hidden="1" customWidth="1"/>
    <col min="12" max="12" width="18.28515625" customWidth="1"/>
    <col min="13" max="13" width="18.5703125" customWidth="1"/>
    <col min="14" max="14" width="19.7109375" customWidth="1"/>
    <col min="16" max="16" width="18.85546875" customWidth="1"/>
  </cols>
  <sheetData>
    <row r="1" spans="1:16" ht="18.75">
      <c r="A1" s="25"/>
      <c r="B1" s="25"/>
      <c r="C1" s="77"/>
      <c r="D1" s="25"/>
      <c r="E1" s="25"/>
      <c r="F1" s="25"/>
      <c r="G1" s="78" t="s">
        <v>47</v>
      </c>
    </row>
    <row r="2" spans="1:16" ht="18.75">
      <c r="A2" s="88" t="s">
        <v>0</v>
      </c>
      <c r="B2" s="88"/>
      <c r="C2" s="88"/>
      <c r="D2" s="88"/>
      <c r="E2" s="88"/>
      <c r="F2" s="88"/>
      <c r="G2" s="88"/>
      <c r="H2" s="1"/>
    </row>
    <row r="3" spans="1:16" ht="18.75">
      <c r="A3" s="88" t="s">
        <v>49</v>
      </c>
      <c r="B3" s="88"/>
      <c r="C3" s="88"/>
      <c r="D3" s="88"/>
      <c r="E3" s="88"/>
      <c r="F3" s="88"/>
      <c r="G3" s="88"/>
      <c r="H3" s="2"/>
    </row>
    <row r="4" spans="1:16">
      <c r="A4" s="3"/>
      <c r="B4" s="3"/>
      <c r="C4" s="3"/>
      <c r="D4" s="3"/>
      <c r="E4" s="70"/>
      <c r="F4" s="70"/>
      <c r="G4" s="45" t="s">
        <v>41</v>
      </c>
      <c r="L4" s="87" t="s">
        <v>48</v>
      </c>
      <c r="M4" s="87" t="s">
        <v>44</v>
      </c>
      <c r="N4" s="87" t="s">
        <v>7</v>
      </c>
    </row>
    <row r="5" spans="1:16" ht="24.75" customHeight="1">
      <c r="A5" s="89" t="s">
        <v>2</v>
      </c>
      <c r="B5" s="87" t="s">
        <v>48</v>
      </c>
      <c r="C5" s="87" t="s">
        <v>45</v>
      </c>
      <c r="D5" s="87" t="s">
        <v>7</v>
      </c>
      <c r="E5" s="90" t="s">
        <v>8</v>
      </c>
      <c r="F5" s="91" t="s">
        <v>42</v>
      </c>
      <c r="G5" s="92"/>
      <c r="L5" s="87"/>
      <c r="M5" s="87"/>
      <c r="N5" s="87"/>
    </row>
    <row r="6" spans="1:16" ht="45.75" customHeight="1" thickBot="1">
      <c r="A6" s="89"/>
      <c r="B6" s="87"/>
      <c r="C6" s="87"/>
      <c r="D6" s="87"/>
      <c r="E6" s="90"/>
      <c r="F6" s="69" t="s">
        <v>46</v>
      </c>
      <c r="G6" s="20" t="s">
        <v>43</v>
      </c>
      <c r="L6" s="80"/>
      <c r="M6" s="80"/>
      <c r="N6" s="80"/>
    </row>
    <row r="7" spans="1:16" ht="63.75" thickBot="1">
      <c r="A7" s="40" t="s">
        <v>4</v>
      </c>
      <c r="B7" s="47">
        <v>8455111</v>
      </c>
      <c r="C7" s="57">
        <v>5471602</v>
      </c>
      <c r="D7" s="21">
        <v>5412937</v>
      </c>
      <c r="E7" s="21">
        <f>C7-D7</f>
        <v>58665</v>
      </c>
      <c r="F7" s="7">
        <f>D7/C7*100</f>
        <v>98.927827718463448</v>
      </c>
      <c r="G7" s="8">
        <f>D7/B7*100</f>
        <v>64.019703585204255</v>
      </c>
      <c r="I7" s="50">
        <v>5205439636.5900002</v>
      </c>
      <c r="J7" s="53"/>
      <c r="K7" s="67">
        <v>158592612.22</v>
      </c>
      <c r="L7" s="83">
        <v>8175391506.2700005</v>
      </c>
      <c r="M7" s="84">
        <v>4172633146.1999998</v>
      </c>
      <c r="N7" s="86">
        <v>4121325726.9699998</v>
      </c>
      <c r="P7" s="65">
        <f>M7-N7</f>
        <v>51307419.230000019</v>
      </c>
    </row>
    <row r="8" spans="1:16" ht="63.75" thickBot="1">
      <c r="A8" s="40" t="s">
        <v>5</v>
      </c>
      <c r="B8" s="47">
        <v>14573396</v>
      </c>
      <c r="C8" s="66">
        <v>8966370</v>
      </c>
      <c r="D8" s="21">
        <v>8597254</v>
      </c>
      <c r="E8" s="21">
        <f t="shared" ref="E8" si="0">C8-D8</f>
        <v>369116</v>
      </c>
      <c r="F8" s="7">
        <f>D8/C8*100</f>
        <v>95.883328481871715</v>
      </c>
      <c r="G8" s="8">
        <f>D8/B8*100</f>
        <v>58.992797560705824</v>
      </c>
      <c r="I8" s="51">
        <v>8855884485.0599995</v>
      </c>
      <c r="J8" s="54"/>
      <c r="K8" s="68">
        <v>416128931.18000001</v>
      </c>
      <c r="L8" s="82">
        <v>13742330261.700001</v>
      </c>
      <c r="M8" s="84">
        <v>6490219644.1199999</v>
      </c>
      <c r="N8" s="85">
        <v>6274736545.6000004</v>
      </c>
      <c r="P8" s="65">
        <f>M8-N8</f>
        <v>215483098.5199995</v>
      </c>
    </row>
    <row r="9" spans="1:16" ht="15.75">
      <c r="A9" s="30" t="s">
        <v>6</v>
      </c>
      <c r="B9" s="46">
        <f>B7+B8</f>
        <v>23028507</v>
      </c>
      <c r="C9" s="31">
        <f>C7+C8</f>
        <v>14437972</v>
      </c>
      <c r="D9" s="31">
        <f>D7+D8</f>
        <v>14010191</v>
      </c>
      <c r="E9" s="31">
        <f>E7+E8</f>
        <v>427781</v>
      </c>
      <c r="F9" s="9">
        <f>D9/C9*100</f>
        <v>97.037111583261137</v>
      </c>
      <c r="G9" s="55">
        <f>D9/B9*100</f>
        <v>60.838468598941311</v>
      </c>
      <c r="I9" s="52">
        <f>SUM(I7:I8)</f>
        <v>14061324121.65</v>
      </c>
      <c r="J9" s="48">
        <f>SUM(J7:J8)</f>
        <v>0</v>
      </c>
      <c r="K9" s="79">
        <f>SUM(K7:K8)</f>
        <v>574721543.39999998</v>
      </c>
      <c r="L9" s="80"/>
      <c r="M9" s="80"/>
      <c r="N9" s="80"/>
    </row>
    <row r="10" spans="1:16" ht="15.75">
      <c r="A10" s="41"/>
      <c r="B10" s="42"/>
      <c r="C10" s="42"/>
      <c r="D10" s="42"/>
      <c r="E10" s="42"/>
      <c r="F10" s="43"/>
      <c r="G10" s="44"/>
      <c r="L10" s="80"/>
      <c r="M10" s="80"/>
      <c r="N10" s="80"/>
    </row>
    <row r="11" spans="1:16" ht="33.75" customHeight="1">
      <c r="A11" s="22"/>
      <c r="B11" s="25"/>
      <c r="C11" s="71"/>
      <c r="D11" s="14"/>
      <c r="E11" s="72"/>
      <c r="F11" s="72"/>
      <c r="G11" s="73"/>
      <c r="H11" s="10"/>
      <c r="L11" s="81">
        <f>L7+L8</f>
        <v>21917721767.970001</v>
      </c>
      <c r="M11" s="81">
        <f>M7+M8</f>
        <v>10662852790.32</v>
      </c>
      <c r="N11" s="81">
        <f>N7+N8</f>
        <v>10396062272.57</v>
      </c>
      <c r="P11" s="64">
        <f>M11-N11</f>
        <v>266790517.75</v>
      </c>
    </row>
    <row r="12" spans="1:16" s="11" customFormat="1" ht="15.75">
      <c r="A12" s="22"/>
      <c r="B12" s="74"/>
      <c r="C12" s="75"/>
      <c r="D12" s="14"/>
      <c r="E12" s="76"/>
      <c r="F12" s="72"/>
      <c r="G12" s="73"/>
      <c r="I12" s="49">
        <v>14364924.60613</v>
      </c>
      <c r="J12" s="49"/>
      <c r="K12" s="49">
        <v>12027165.63404</v>
      </c>
      <c r="M12" s="62"/>
    </row>
    <row r="13" spans="1:16" s="11" customFormat="1" ht="15.75">
      <c r="A13" s="22"/>
      <c r="B13" s="35"/>
      <c r="C13" s="59"/>
      <c r="D13" s="14"/>
      <c r="E13" s="17"/>
      <c r="F13" s="15"/>
      <c r="G13" s="16"/>
    </row>
    <row r="14" spans="1:16" s="11" customFormat="1" ht="15.75">
      <c r="A14" s="22"/>
      <c r="B14" s="35"/>
      <c r="C14" s="59"/>
      <c r="D14" s="14"/>
      <c r="E14" s="17"/>
      <c r="F14" s="15"/>
      <c r="G14" s="16"/>
    </row>
    <row r="15" spans="1:16" ht="15.75">
      <c r="A15" s="22"/>
      <c r="B15" s="27"/>
      <c r="C15" s="58"/>
      <c r="D15" s="61"/>
      <c r="E15" s="12"/>
      <c r="F15" s="12"/>
      <c r="G15" s="18"/>
    </row>
    <row r="16" spans="1:16" ht="18.75">
      <c r="A16" s="22"/>
      <c r="B16" s="27"/>
      <c r="C16" s="60"/>
      <c r="D16" s="12"/>
      <c r="E16" s="12"/>
      <c r="F16" s="12"/>
      <c r="G16" s="29"/>
      <c r="L16" s="25"/>
    </row>
    <row r="17" spans="14:14">
      <c r="N17" s="63"/>
    </row>
  </sheetData>
  <mergeCells count="11">
    <mergeCell ref="L4:L5"/>
    <mergeCell ref="M4:M5"/>
    <mergeCell ref="N4:N5"/>
    <mergeCell ref="A2:G2"/>
    <mergeCell ref="A3:G3"/>
    <mergeCell ref="A5:A6"/>
    <mergeCell ref="B5:B6"/>
    <mergeCell ref="C5:C6"/>
    <mergeCell ref="D5:D6"/>
    <mergeCell ref="E5:E6"/>
    <mergeCell ref="F5:G5"/>
  </mergeCells>
  <pageMargins left="0.59055118110236227" right="0.23622047244094491" top="0.74803149606299213" bottom="0.74803149606299213" header="0.31496062992125984" footer="0.31496062992125984"/>
  <pageSetup paperSize="9" scale="11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93" t="s">
        <v>0</v>
      </c>
      <c r="B1" s="93"/>
      <c r="C1" s="93"/>
      <c r="D1" s="93"/>
      <c r="E1" s="93"/>
      <c r="F1" s="93"/>
      <c r="G1" s="93"/>
      <c r="H1" s="1"/>
    </row>
    <row r="2" spans="1:12" ht="18.75">
      <c r="A2" s="93" t="s">
        <v>38</v>
      </c>
      <c r="B2" s="93"/>
      <c r="C2" s="93"/>
      <c r="D2" s="93"/>
      <c r="E2" s="93"/>
      <c r="F2" s="93"/>
      <c r="G2" s="93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94" t="s">
        <v>1</v>
      </c>
      <c r="C4" s="95"/>
      <c r="D4" s="95"/>
      <c r="E4" s="95"/>
      <c r="F4" s="95"/>
      <c r="G4" s="96"/>
    </row>
    <row r="5" spans="1:12" ht="74.25" customHeight="1">
      <c r="A5" s="34" t="s">
        <v>2</v>
      </c>
      <c r="B5" s="34" t="s">
        <v>10</v>
      </c>
      <c r="C5" s="34" t="s">
        <v>37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v>4761817</v>
      </c>
      <c r="C6" s="21">
        <v>3268082</v>
      </c>
      <c r="D6" s="21">
        <v>3267588</v>
      </c>
      <c r="E6" s="21">
        <f>D6-C6</f>
        <v>-494</v>
      </c>
      <c r="F6" s="7">
        <f>D6*100/C6</f>
        <v>99.984884100215353</v>
      </c>
      <c r="G6" s="8">
        <f>D6/B6*100</f>
        <v>68.620612677891657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v>5790404</v>
      </c>
      <c r="C7" s="21">
        <v>4203402</v>
      </c>
      <c r="D7" s="21">
        <v>4203068</v>
      </c>
      <c r="E7" s="21">
        <f>D7-C7</f>
        <v>-334</v>
      </c>
      <c r="F7" s="7">
        <f>D7*100/C7</f>
        <v>99.992054055262855</v>
      </c>
      <c r="G7" s="8">
        <f>D7/B7*100</f>
        <v>72.58678323654101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v>16683</v>
      </c>
      <c r="C8" s="21">
        <v>6036</v>
      </c>
      <c r="D8" s="21"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10568904</v>
      </c>
      <c r="C9" s="31">
        <f t="shared" ref="C9:E9" si="0">SUM(C6:C8)</f>
        <v>7477520</v>
      </c>
      <c r="D9" s="31">
        <f t="shared" si="0"/>
        <v>7476692</v>
      </c>
      <c r="E9" s="31">
        <f t="shared" si="0"/>
        <v>-828</v>
      </c>
      <c r="F9" s="9">
        <f>D9*100/C9</f>
        <v>99.988926809958386</v>
      </c>
      <c r="G9" s="32">
        <f>D9/B9*100</f>
        <v>70.742358904953633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rgb="FFFF0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93" t="s">
        <v>0</v>
      </c>
      <c r="B1" s="93"/>
      <c r="C1" s="93"/>
      <c r="D1" s="93"/>
      <c r="E1" s="93"/>
      <c r="F1" s="93"/>
      <c r="G1" s="93"/>
      <c r="H1" s="1"/>
    </row>
    <row r="2" spans="1:12" ht="18.75">
      <c r="A2" s="93" t="s">
        <v>39</v>
      </c>
      <c r="B2" s="93"/>
      <c r="C2" s="93"/>
      <c r="D2" s="93"/>
      <c r="E2" s="93"/>
      <c r="F2" s="93"/>
      <c r="G2" s="93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94" t="s">
        <v>1</v>
      </c>
      <c r="C4" s="95"/>
      <c r="D4" s="95"/>
      <c r="E4" s="95"/>
      <c r="F4" s="95"/>
      <c r="G4" s="96"/>
    </row>
    <row r="5" spans="1:12" ht="74.25" customHeight="1">
      <c r="A5" s="34" t="s">
        <v>2</v>
      </c>
      <c r="B5" s="34" t="s">
        <v>10</v>
      </c>
      <c r="C5" s="34" t="s">
        <v>40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J6</f>
        <v>4761839</v>
      </c>
      <c r="C6" s="21">
        <f t="shared" ref="C6:D8" si="0">K6</f>
        <v>3690438</v>
      </c>
      <c r="D6" s="21">
        <f t="shared" si="0"/>
        <v>3684307</v>
      </c>
      <c r="E6" s="21">
        <f>D6-C6</f>
        <v>-6131</v>
      </c>
      <c r="F6" s="7">
        <f>D6*100/C6</f>
        <v>99.833867958220679</v>
      </c>
      <c r="G6" s="8">
        <f>D6/B6*100</f>
        <v>77.371515500629059</v>
      </c>
      <c r="J6">
        <v>4761839</v>
      </c>
      <c r="K6">
        <v>3690438</v>
      </c>
      <c r="L6">
        <v>3684307</v>
      </c>
    </row>
    <row r="7" spans="1:12" ht="76.5" customHeight="1">
      <c r="A7" s="6" t="s">
        <v>5</v>
      </c>
      <c r="B7" s="21">
        <f t="shared" ref="B7:B8" si="1">J7</f>
        <v>5873257</v>
      </c>
      <c r="C7" s="21">
        <f t="shared" si="0"/>
        <v>5085325</v>
      </c>
      <c r="D7" s="21">
        <f t="shared" si="0"/>
        <v>5084802</v>
      </c>
      <c r="E7" s="21">
        <f>D7-C7</f>
        <v>-523</v>
      </c>
      <c r="F7" s="7">
        <f>D7*100/C7</f>
        <v>99.98971550490873</v>
      </c>
      <c r="G7" s="8">
        <f>D7/B7*100</f>
        <v>86.575506571566677</v>
      </c>
      <c r="J7">
        <v>5873257</v>
      </c>
      <c r="K7">
        <v>5085325</v>
      </c>
      <c r="L7">
        <v>5084802</v>
      </c>
    </row>
    <row r="8" spans="1:12" ht="48.75" customHeight="1">
      <c r="A8" s="6" t="s">
        <v>11</v>
      </c>
      <c r="B8" s="21">
        <f t="shared" si="1"/>
        <v>16683</v>
      </c>
      <c r="C8" s="21">
        <f t="shared" si="0"/>
        <v>6036</v>
      </c>
      <c r="D8" s="21">
        <f t="shared" si="0"/>
        <v>6036</v>
      </c>
      <c r="E8" s="21">
        <v>0</v>
      </c>
      <c r="F8" s="7">
        <f>D8*100/C8</f>
        <v>100</v>
      </c>
      <c r="G8" s="8">
        <f>D8/B8*100</f>
        <v>36.180543067793565</v>
      </c>
      <c r="J8">
        <v>16683</v>
      </c>
      <c r="K8">
        <v>6036</v>
      </c>
      <c r="L8">
        <v>6036</v>
      </c>
    </row>
    <row r="9" spans="1:12" ht="15.75">
      <c r="A9" s="39" t="s">
        <v>6</v>
      </c>
      <c r="B9" s="31">
        <f>SUM(B6:B8)</f>
        <v>10651779</v>
      </c>
      <c r="C9" s="31">
        <f t="shared" ref="C9:E9" si="2">SUM(C6:C8)</f>
        <v>8781799</v>
      </c>
      <c r="D9" s="31">
        <f t="shared" si="2"/>
        <v>8775145</v>
      </c>
      <c r="E9" s="31">
        <f t="shared" si="2"/>
        <v>-6654</v>
      </c>
      <c r="F9" s="9">
        <f>D9*100/C9</f>
        <v>99.924229648162068</v>
      </c>
      <c r="G9" s="32">
        <f>D9/B9*100</f>
        <v>82.381966430208507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93" t="s">
        <v>0</v>
      </c>
      <c r="B1" s="93"/>
      <c r="C1" s="93"/>
      <c r="D1" s="93"/>
      <c r="E1" s="93"/>
      <c r="F1" s="93"/>
      <c r="G1" s="93"/>
      <c r="H1" s="1"/>
    </row>
    <row r="2" spans="1:8" ht="18.75">
      <c r="A2" s="93" t="s">
        <v>16</v>
      </c>
      <c r="B2" s="93"/>
      <c r="C2" s="93"/>
      <c r="D2" s="93"/>
      <c r="E2" s="93"/>
      <c r="F2" s="93"/>
      <c r="G2" s="9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4" t="s">
        <v>1</v>
      </c>
      <c r="C4" s="95"/>
      <c r="D4" s="95"/>
      <c r="E4" s="95"/>
      <c r="F4" s="95"/>
      <c r="G4" s="96"/>
    </row>
    <row r="5" spans="1:8" ht="74.25" customHeight="1">
      <c r="A5" s="5" t="s">
        <v>2</v>
      </c>
      <c r="B5" s="5" t="s">
        <v>10</v>
      </c>
      <c r="C5" s="34" t="s">
        <v>17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4271613.09</v>
      </c>
      <c r="C6" s="21">
        <v>452421.36</v>
      </c>
      <c r="D6" s="21">
        <v>448575.97</v>
      </c>
      <c r="E6" s="21">
        <f>D6-C6</f>
        <v>-3845.390000000014</v>
      </c>
      <c r="F6" s="7">
        <f>D6*100/C6</f>
        <v>99.150042341060114</v>
      </c>
      <c r="G6" s="8">
        <f>D6/B6*100</f>
        <v>10.501324922197014</v>
      </c>
    </row>
    <row r="7" spans="1:8" ht="76.5" customHeight="1">
      <c r="A7" s="6" t="s">
        <v>5</v>
      </c>
      <c r="B7" s="21">
        <v>4278382.68</v>
      </c>
      <c r="C7" s="21">
        <v>541068.57999999996</v>
      </c>
      <c r="D7" s="21">
        <v>540271.66</v>
      </c>
      <c r="E7" s="21">
        <f>D7-C7</f>
        <v>-796.91999999992549</v>
      </c>
      <c r="F7" s="7">
        <f>D7*100/C7</f>
        <v>99.852713680029254</v>
      </c>
      <c r="G7" s="8">
        <f>D7/B7*100</f>
        <v>12.627941453801887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8566678.4900000002</v>
      </c>
      <c r="C9" s="31">
        <f t="shared" ref="C9:E9" si="0">SUM(C6:C8)</f>
        <v>993489.94</v>
      </c>
      <c r="D9" s="31">
        <f t="shared" si="0"/>
        <v>988847.63</v>
      </c>
      <c r="E9" s="31">
        <f t="shared" si="0"/>
        <v>-4642.3099999999395</v>
      </c>
      <c r="F9" s="9">
        <f>D9*100/C9</f>
        <v>99.532727024895692</v>
      </c>
      <c r="G9" s="32">
        <f>D9/B9*100</f>
        <v>11.54295251250873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93" t="s">
        <v>0</v>
      </c>
      <c r="B1" s="93"/>
      <c r="C1" s="93"/>
      <c r="D1" s="93"/>
      <c r="E1" s="93"/>
      <c r="F1" s="93"/>
      <c r="G1" s="93"/>
      <c r="H1" s="1"/>
    </row>
    <row r="2" spans="1:8" ht="18.75">
      <c r="A2" s="93" t="s">
        <v>21</v>
      </c>
      <c r="B2" s="93"/>
      <c r="C2" s="93"/>
      <c r="D2" s="93"/>
      <c r="E2" s="93"/>
      <c r="F2" s="93"/>
      <c r="G2" s="9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4" t="s">
        <v>1</v>
      </c>
      <c r="C4" s="95"/>
      <c r="D4" s="95"/>
      <c r="E4" s="95"/>
      <c r="F4" s="95"/>
      <c r="G4" s="96"/>
    </row>
    <row r="5" spans="1:8" ht="74.25" customHeight="1">
      <c r="A5" s="34" t="s">
        <v>2</v>
      </c>
      <c r="B5" s="34" t="s">
        <v>10</v>
      </c>
      <c r="C5" s="34" t="s">
        <v>20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4271613</v>
      </c>
      <c r="C6" s="21">
        <v>826103</v>
      </c>
      <c r="D6" s="21">
        <v>825245</v>
      </c>
      <c r="E6" s="21">
        <f>D6-C6</f>
        <v>-858</v>
      </c>
      <c r="F6" s="7">
        <f>D6*100/C6</f>
        <v>99.896138859197947</v>
      </c>
      <c r="G6" s="8">
        <f>D6/B6*100</f>
        <v>19.319282903203074</v>
      </c>
    </row>
    <row r="7" spans="1:8" ht="76.5" customHeight="1">
      <c r="A7" s="6" t="s">
        <v>5</v>
      </c>
      <c r="B7" s="21">
        <v>4315344</v>
      </c>
      <c r="C7" s="21">
        <v>938416</v>
      </c>
      <c r="D7" s="21">
        <v>938278</v>
      </c>
      <c r="E7" s="21">
        <f>D7-C7</f>
        <v>-138</v>
      </c>
      <c r="F7" s="7">
        <f>D7*100/C7</f>
        <v>99.985294368382469</v>
      </c>
      <c r="G7" s="8">
        <f>D7/B7*100</f>
        <v>21.742832089400057</v>
      </c>
    </row>
    <row r="8" spans="1:8" ht="48.75" customHeight="1">
      <c r="A8" s="6" t="s">
        <v>11</v>
      </c>
      <c r="B8" s="21">
        <v>16682.72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8603639.7200000007</v>
      </c>
      <c r="C9" s="31">
        <f>SUM(C6:C8)</f>
        <v>1764519</v>
      </c>
      <c r="D9" s="31">
        <f>SUM(D6:D8)</f>
        <v>1763523</v>
      </c>
      <c r="E9" s="31">
        <f>SUM(E6:E8)</f>
        <v>-996</v>
      </c>
      <c r="F9" s="9">
        <f>D9*100/C9</f>
        <v>99.943554022370975</v>
      </c>
      <c r="G9" s="32">
        <f>D9/B9*100</f>
        <v>20.497406416269602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3" tint="0.39997558519241921"/>
    <pageSetUpPr fitToPage="1"/>
  </sheetPr>
  <dimension ref="A1:H15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93" t="s">
        <v>0</v>
      </c>
      <c r="B1" s="93"/>
      <c r="C1" s="93"/>
      <c r="D1" s="93"/>
      <c r="E1" s="93"/>
      <c r="F1" s="93"/>
      <c r="G1" s="93"/>
      <c r="H1" s="1"/>
    </row>
    <row r="2" spans="1:8" ht="18.75">
      <c r="A2" s="93" t="s">
        <v>18</v>
      </c>
      <c r="B2" s="93"/>
      <c r="C2" s="93"/>
      <c r="D2" s="93"/>
      <c r="E2" s="93"/>
      <c r="F2" s="93"/>
      <c r="G2" s="9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4" t="s">
        <v>1</v>
      </c>
      <c r="C4" s="95"/>
      <c r="D4" s="95"/>
      <c r="E4" s="95"/>
      <c r="F4" s="95"/>
      <c r="G4" s="96"/>
    </row>
    <row r="5" spans="1:8" ht="74.25" customHeight="1">
      <c r="A5" s="34" t="s">
        <v>2</v>
      </c>
      <c r="B5" s="34" t="s">
        <v>10</v>
      </c>
      <c r="C5" s="34" t="s">
        <v>19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4281540</v>
      </c>
      <c r="C6" s="21">
        <v>1198289.68</v>
      </c>
      <c r="D6" s="21">
        <v>1197678.76</v>
      </c>
      <c r="E6" s="21">
        <f>D6-C6</f>
        <v>-610.91999999992549</v>
      </c>
      <c r="F6" s="7">
        <f>D6*100/C6</f>
        <v>99.949017336108582</v>
      </c>
      <c r="G6" s="8">
        <f>D6/B6*100</f>
        <v>27.973083516678578</v>
      </c>
    </row>
    <row r="7" spans="1:8" ht="76.5" customHeight="1">
      <c r="A7" s="6" t="s">
        <v>5</v>
      </c>
      <c r="B7" s="21">
        <v>6048756</v>
      </c>
      <c r="C7" s="21">
        <v>1310013.24</v>
      </c>
      <c r="D7" s="21">
        <v>1309436.27</v>
      </c>
      <c r="E7" s="21">
        <f>D7-C7</f>
        <v>-576.96999999997206</v>
      </c>
      <c r="F7" s="7">
        <f>D7*100/C7</f>
        <v>99.955956933687176</v>
      </c>
      <c r="G7" s="8">
        <f>D7/B7*100</f>
        <v>21.648025974266442</v>
      </c>
    </row>
    <row r="8" spans="1:8" ht="48.75" customHeight="1">
      <c r="A8" s="6" t="s">
        <v>11</v>
      </c>
      <c r="B8" s="21">
        <v>16683</v>
      </c>
      <c r="C8" s="21">
        <v>0</v>
      </c>
      <c r="D8" s="21">
        <v>0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10346979</v>
      </c>
      <c r="C9" s="31">
        <f t="shared" ref="C9:E9" si="0">SUM(C6:C8)</f>
        <v>2508302.92</v>
      </c>
      <c r="D9" s="31">
        <f t="shared" si="0"/>
        <v>2507115.0300000003</v>
      </c>
      <c r="E9" s="31">
        <f t="shared" si="0"/>
        <v>-1187.8899999998976</v>
      </c>
      <c r="F9" s="9">
        <f>D9*100/C9</f>
        <v>99.952641684920593</v>
      </c>
      <c r="G9" s="32">
        <f>D9/B9*100</f>
        <v>24.230406092444955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.75">
      <c r="A12" s="33" t="s">
        <v>12</v>
      </c>
      <c r="B12" s="27"/>
      <c r="C12" s="26"/>
      <c r="D12" s="14"/>
      <c r="E12" s="17"/>
      <c r="F12" s="15"/>
      <c r="G12" s="16"/>
      <c r="H12" s="10"/>
    </row>
    <row r="13" spans="1:8" ht="15.75">
      <c r="A13" s="33" t="s">
        <v>13</v>
      </c>
      <c r="B13" s="27"/>
      <c r="C13" s="26"/>
      <c r="D13" s="12"/>
      <c r="E13" s="12"/>
      <c r="F13" s="12"/>
      <c r="G13" s="18"/>
      <c r="H13" s="11"/>
    </row>
    <row r="14" spans="1:8" s="10" customFormat="1" ht="15.75">
      <c r="A14" s="33" t="s">
        <v>14</v>
      </c>
      <c r="B14" s="14"/>
      <c r="C14" s="28"/>
      <c r="D14" s="12"/>
      <c r="E14" s="12"/>
      <c r="F14" s="12"/>
      <c r="G14" s="18" t="s">
        <v>15</v>
      </c>
      <c r="H14" s="18"/>
    </row>
    <row r="15" spans="1:8" s="11" customFormat="1" ht="15.75">
      <c r="A15" s="22"/>
      <c r="B15" s="23"/>
      <c r="D15" s="12"/>
      <c r="E15" s="12"/>
      <c r="F15" s="12"/>
      <c r="G15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39997558519241921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93" t="s">
        <v>0</v>
      </c>
      <c r="B1" s="93"/>
      <c r="C1" s="93"/>
      <c r="D1" s="93"/>
      <c r="E1" s="93"/>
      <c r="F1" s="93"/>
      <c r="G1" s="93"/>
      <c r="H1" s="1"/>
    </row>
    <row r="2" spans="1:8" ht="18.75">
      <c r="A2" s="93" t="s">
        <v>22</v>
      </c>
      <c r="B2" s="93"/>
      <c r="C2" s="93"/>
      <c r="D2" s="93"/>
      <c r="E2" s="93"/>
      <c r="F2" s="93"/>
      <c r="G2" s="9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4" t="s">
        <v>1</v>
      </c>
      <c r="C4" s="95"/>
      <c r="D4" s="95"/>
      <c r="E4" s="95"/>
      <c r="F4" s="95"/>
      <c r="G4" s="96"/>
    </row>
    <row r="5" spans="1:8" ht="74.25" customHeight="1">
      <c r="A5" s="34" t="s">
        <v>2</v>
      </c>
      <c r="B5" s="34" t="s">
        <v>10</v>
      </c>
      <c r="C5" s="34" t="s">
        <v>23</v>
      </c>
      <c r="D5" s="19" t="s">
        <v>7</v>
      </c>
      <c r="E5" s="19" t="s">
        <v>8</v>
      </c>
      <c r="F5" s="19" t="s">
        <v>9</v>
      </c>
      <c r="G5" s="20" t="s">
        <v>3</v>
      </c>
    </row>
    <row r="6" spans="1:8" ht="56.25" customHeight="1">
      <c r="A6" s="6" t="s">
        <v>4</v>
      </c>
      <c r="B6" s="21">
        <v>4281539.54</v>
      </c>
      <c r="C6" s="21">
        <v>1585361</v>
      </c>
      <c r="D6" s="21">
        <v>1584781.1</v>
      </c>
      <c r="E6" s="21">
        <f>D6-C6</f>
        <v>-579.89999999990687</v>
      </c>
      <c r="F6" s="7">
        <f>D6*100/C6</f>
        <v>99.963421580321452</v>
      </c>
      <c r="G6" s="8">
        <f>D6/B6*100</f>
        <v>37.014281549762359</v>
      </c>
    </row>
    <row r="7" spans="1:8" ht="76.5" customHeight="1">
      <c r="A7" s="6" t="s">
        <v>5</v>
      </c>
      <c r="B7" s="21">
        <v>6097283</v>
      </c>
      <c r="C7" s="21">
        <v>1783233.65</v>
      </c>
      <c r="D7" s="21">
        <v>1782727.08</v>
      </c>
      <c r="E7" s="21">
        <f>D7-C7</f>
        <v>-506.56999999983236</v>
      </c>
      <c r="F7" s="7">
        <f>D7*100/C7</f>
        <v>99.971592617714464</v>
      </c>
      <c r="G7" s="8">
        <f>D7/B7*100</f>
        <v>29.238057016543273</v>
      </c>
    </row>
    <row r="8" spans="1:8" ht="48.75" customHeight="1">
      <c r="A8" s="6" t="s">
        <v>11</v>
      </c>
      <c r="B8" s="21">
        <v>16683</v>
      </c>
      <c r="C8" s="21">
        <v>1393.18</v>
      </c>
      <c r="D8" s="21">
        <v>1393.18</v>
      </c>
      <c r="E8" s="21">
        <v>0</v>
      </c>
      <c r="F8" s="7">
        <v>0</v>
      </c>
      <c r="G8" s="8">
        <v>0</v>
      </c>
    </row>
    <row r="9" spans="1:8" ht="15.75">
      <c r="A9" s="30" t="s">
        <v>6</v>
      </c>
      <c r="B9" s="31">
        <f>SUM(B6:B8)</f>
        <v>10395505.539999999</v>
      </c>
      <c r="C9" s="31">
        <f t="shared" ref="C9:E9" si="0">SUM(C6:C8)</f>
        <v>3369987.83</v>
      </c>
      <c r="D9" s="31">
        <f t="shared" si="0"/>
        <v>3368901.3600000003</v>
      </c>
      <c r="E9" s="31">
        <f t="shared" si="0"/>
        <v>-1086.4699999997392</v>
      </c>
      <c r="F9" s="9">
        <f>D9*100/C9</f>
        <v>99.967760417698614</v>
      </c>
      <c r="G9" s="32">
        <f>D9/B9*100</f>
        <v>32.407287428563102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93" t="s">
        <v>0</v>
      </c>
      <c r="B1" s="93"/>
      <c r="C1" s="93"/>
      <c r="D1" s="93"/>
      <c r="E1" s="93"/>
      <c r="F1" s="93"/>
      <c r="G1" s="93"/>
      <c r="H1" s="1"/>
    </row>
    <row r="2" spans="1:8" ht="18.75">
      <c r="A2" s="93" t="s">
        <v>30</v>
      </c>
      <c r="B2" s="93"/>
      <c r="C2" s="93"/>
      <c r="D2" s="93"/>
      <c r="E2" s="93"/>
      <c r="F2" s="93"/>
      <c r="G2" s="9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4" t="s">
        <v>1</v>
      </c>
      <c r="C4" s="95"/>
      <c r="D4" s="95"/>
      <c r="E4" s="95"/>
      <c r="F4" s="95"/>
      <c r="G4" s="96"/>
    </row>
    <row r="5" spans="1:8" ht="74.25" customHeight="1">
      <c r="A5" s="34" t="s">
        <v>2</v>
      </c>
      <c r="B5" s="34" t="s">
        <v>10</v>
      </c>
      <c r="C5" s="34" t="s">
        <v>31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56.25" customHeight="1">
      <c r="A6" s="6" t="s">
        <v>4</v>
      </c>
      <c r="B6" s="21">
        <v>4576150</v>
      </c>
      <c r="C6" s="21">
        <v>1920294</v>
      </c>
      <c r="D6" s="21">
        <v>1920001</v>
      </c>
      <c r="E6" s="21">
        <f>D6-C6</f>
        <v>-293</v>
      </c>
      <c r="F6" s="7">
        <f>D6*100/C6</f>
        <v>99.984741919726872</v>
      </c>
      <c r="G6" s="8">
        <f>D6/B6*100</f>
        <v>41.956688482676483</v>
      </c>
    </row>
    <row r="7" spans="1:8" ht="76.5" customHeight="1">
      <c r="A7" s="6" t="s">
        <v>5</v>
      </c>
      <c r="B7" s="21">
        <v>5294024</v>
      </c>
      <c r="C7" s="21">
        <v>2263687</v>
      </c>
      <c r="D7" s="21">
        <v>2263438</v>
      </c>
      <c r="E7" s="21">
        <f>D7-C7</f>
        <v>-249</v>
      </c>
      <c r="F7" s="7">
        <f>D7*100/C7</f>
        <v>99.989000246058751</v>
      </c>
      <c r="G7" s="8">
        <f>D7/B7*100</f>
        <v>42.754585169995451</v>
      </c>
    </row>
    <row r="8" spans="1:8" ht="48.75" customHeight="1">
      <c r="A8" s="6" t="s">
        <v>11</v>
      </c>
      <c r="B8" s="21">
        <v>16683</v>
      </c>
      <c r="C8" s="21">
        <v>1393</v>
      </c>
      <c r="D8" s="21">
        <v>1393</v>
      </c>
      <c r="E8" s="21">
        <v>0</v>
      </c>
      <c r="F8" s="7">
        <f>D8*100/C8</f>
        <v>100</v>
      </c>
      <c r="G8" s="8">
        <f>D8/B8*100</f>
        <v>8.3498171791644182</v>
      </c>
    </row>
    <row r="9" spans="1:8" ht="15.75">
      <c r="A9" s="39" t="s">
        <v>6</v>
      </c>
      <c r="B9" s="31">
        <f>SUM(B6:B8)</f>
        <v>9886857</v>
      </c>
      <c r="C9" s="31">
        <f t="shared" ref="C9:E9" si="0">SUM(C6:C8)</f>
        <v>4185374</v>
      </c>
      <c r="D9" s="31">
        <f t="shared" si="0"/>
        <v>4184832</v>
      </c>
      <c r="E9" s="31">
        <f t="shared" si="0"/>
        <v>-542</v>
      </c>
      <c r="F9" s="9">
        <f>D9*100/C9</f>
        <v>99.987050141755546</v>
      </c>
      <c r="G9" s="32">
        <f>D9/B9*100</f>
        <v>42.327222898035238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8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499984740745262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93" t="s">
        <v>0</v>
      </c>
      <c r="B1" s="93"/>
      <c r="C1" s="93"/>
      <c r="D1" s="93"/>
      <c r="E1" s="93"/>
      <c r="F1" s="93"/>
      <c r="G1" s="93"/>
      <c r="H1" s="1"/>
    </row>
    <row r="2" spans="1:8" ht="18.75">
      <c r="A2" s="93" t="s">
        <v>33</v>
      </c>
      <c r="B2" s="93"/>
      <c r="C2" s="93"/>
      <c r="D2" s="93"/>
      <c r="E2" s="93"/>
      <c r="F2" s="93"/>
      <c r="G2" s="9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4" t="s">
        <v>1</v>
      </c>
      <c r="C4" s="95"/>
      <c r="D4" s="95"/>
      <c r="E4" s="95"/>
      <c r="F4" s="95"/>
      <c r="G4" s="96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4576151</v>
      </c>
      <c r="C6" s="21">
        <v>2265681</v>
      </c>
      <c r="D6" s="21">
        <v>2264315</v>
      </c>
      <c r="E6" s="21">
        <f>D6-C6</f>
        <v>-1366</v>
      </c>
      <c r="F6" s="7">
        <f>D6*100/C6</f>
        <v>99.939709076432209</v>
      </c>
      <c r="G6" s="8">
        <f>D6/B6*100</f>
        <v>49.480775437698625</v>
      </c>
    </row>
    <row r="7" spans="1:8" ht="76.5" customHeight="1">
      <c r="A7" s="6" t="s">
        <v>5</v>
      </c>
      <c r="B7" s="21">
        <v>5300940</v>
      </c>
      <c r="C7" s="21">
        <v>2624325</v>
      </c>
      <c r="D7" s="21">
        <v>2623518</v>
      </c>
      <c r="E7" s="21">
        <f>D7-C7</f>
        <v>-807</v>
      </c>
      <c r="F7" s="7">
        <f>D7*100/C7</f>
        <v>99.969249235517708</v>
      </c>
      <c r="G7" s="8">
        <f>D7/B7*100</f>
        <v>49.491561873931794</v>
      </c>
    </row>
    <row r="8" spans="1:8" ht="48.75" customHeight="1">
      <c r="A8" s="6" t="s">
        <v>11</v>
      </c>
      <c r="B8" s="21">
        <v>16683</v>
      </c>
      <c r="C8" s="21">
        <v>2146</v>
      </c>
      <c r="D8" s="21">
        <v>2146</v>
      </c>
      <c r="E8" s="21">
        <v>0</v>
      </c>
      <c r="F8" s="7">
        <f>D8*100/C8</f>
        <v>100</v>
      </c>
      <c r="G8" s="8">
        <f>D8/B8*100</f>
        <v>12.863393874003476</v>
      </c>
    </row>
    <row r="9" spans="1:8" ht="15.75">
      <c r="A9" s="39" t="s">
        <v>6</v>
      </c>
      <c r="B9" s="31">
        <f>SUM(B6:B8)</f>
        <v>9893774</v>
      </c>
      <c r="C9" s="31">
        <f t="shared" ref="C9:E9" si="0">SUM(C6:C8)</f>
        <v>4892152</v>
      </c>
      <c r="D9" s="31">
        <f t="shared" si="0"/>
        <v>4889979</v>
      </c>
      <c r="E9" s="31">
        <f t="shared" si="0"/>
        <v>-2173</v>
      </c>
      <c r="F9" s="9">
        <f>D9*100/C9</f>
        <v>99.955581919776819</v>
      </c>
      <c r="G9" s="32">
        <f>D9/B9*100</f>
        <v>49.424809986563268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rgb="FF00B050"/>
    <pageSetUpPr fitToPage="1"/>
  </sheetPr>
  <dimension ref="A1:H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93" t="s">
        <v>0</v>
      </c>
      <c r="B1" s="93"/>
      <c r="C1" s="93"/>
      <c r="D1" s="93"/>
      <c r="E1" s="93"/>
      <c r="F1" s="93"/>
      <c r="G1" s="93"/>
      <c r="H1" s="1"/>
    </row>
    <row r="2" spans="1:8" ht="18.75">
      <c r="A2" s="93" t="s">
        <v>34</v>
      </c>
      <c r="B2" s="93"/>
      <c r="C2" s="93"/>
      <c r="D2" s="93"/>
      <c r="E2" s="93"/>
      <c r="F2" s="93"/>
      <c r="G2" s="93"/>
      <c r="H2" s="2"/>
    </row>
    <row r="3" spans="1:8">
      <c r="A3" s="3"/>
      <c r="B3" s="3"/>
      <c r="C3" s="3"/>
      <c r="D3" s="3"/>
      <c r="E3" s="4"/>
      <c r="F3" s="4"/>
      <c r="G3" s="4"/>
    </row>
    <row r="4" spans="1:8" ht="16.5" hidden="1" customHeight="1" thickBot="1">
      <c r="A4" s="3"/>
      <c r="B4" s="94" t="s">
        <v>1</v>
      </c>
      <c r="C4" s="95"/>
      <c r="D4" s="95"/>
      <c r="E4" s="95"/>
      <c r="F4" s="95"/>
      <c r="G4" s="96"/>
    </row>
    <row r="5" spans="1:8" ht="74.25" customHeight="1">
      <c r="A5" s="34" t="s">
        <v>2</v>
      </c>
      <c r="B5" s="34" t="s">
        <v>10</v>
      </c>
      <c r="C5" s="34" t="s">
        <v>32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8" ht="67.150000000000006" customHeight="1">
      <c r="A6" s="6" t="s">
        <v>4</v>
      </c>
      <c r="B6" s="21">
        <v>4734546</v>
      </c>
      <c r="C6" s="21">
        <v>2616141</v>
      </c>
      <c r="D6" s="21">
        <v>2614682</v>
      </c>
      <c r="E6" s="21">
        <f>D6-C6</f>
        <v>-1459</v>
      </c>
      <c r="F6" s="7">
        <f>D6*100/C6</f>
        <v>99.944230834653027</v>
      </c>
      <c r="G6" s="8">
        <f>D6/B6*100</f>
        <v>55.225611917172202</v>
      </c>
    </row>
    <row r="7" spans="1:8" ht="76.5" customHeight="1">
      <c r="A7" s="6" t="s">
        <v>5</v>
      </c>
      <c r="B7" s="21">
        <v>5644031</v>
      </c>
      <c r="C7" s="21">
        <v>3125182</v>
      </c>
      <c r="D7" s="21">
        <v>3124749</v>
      </c>
      <c r="E7" s="21">
        <f>D7-C7</f>
        <v>-433</v>
      </c>
      <c r="F7" s="7">
        <f>D7*100/C7</f>
        <v>99.986144806926447</v>
      </c>
      <c r="G7" s="8">
        <f>D7/B7*100</f>
        <v>55.363781665975964</v>
      </c>
    </row>
    <row r="8" spans="1:8" ht="48.75" customHeight="1">
      <c r="A8" s="6" t="s">
        <v>11</v>
      </c>
      <c r="B8" s="21">
        <v>16683</v>
      </c>
      <c r="C8" s="21">
        <v>4626</v>
      </c>
      <c r="D8" s="21">
        <v>4626</v>
      </c>
      <c r="E8" s="21">
        <v>0</v>
      </c>
      <c r="F8" s="7">
        <f>D8*100/C8</f>
        <v>100</v>
      </c>
      <c r="G8" s="8">
        <f>D8/B8*100</f>
        <v>27.728825750764251</v>
      </c>
    </row>
    <row r="9" spans="1:8" ht="15.75">
      <c r="A9" s="39" t="s">
        <v>6</v>
      </c>
      <c r="B9" s="31">
        <f>SUM(B6:B8)</f>
        <v>10395260</v>
      </c>
      <c r="C9" s="31">
        <f t="shared" ref="C9:E9" si="0">SUM(C6:C8)</f>
        <v>5745949</v>
      </c>
      <c r="D9" s="31">
        <f t="shared" si="0"/>
        <v>5744057</v>
      </c>
      <c r="E9" s="31">
        <f t="shared" si="0"/>
        <v>-1892</v>
      </c>
      <c r="F9" s="9">
        <f>D9*100/C9</f>
        <v>99.967072454001936</v>
      </c>
      <c r="G9" s="32">
        <f>D9/B9*100</f>
        <v>55.256501520885479</v>
      </c>
    </row>
    <row r="10" spans="1:8">
      <c r="A10" s="22"/>
      <c r="B10" s="23"/>
      <c r="C10" s="24"/>
      <c r="D10" s="14"/>
      <c r="E10" s="13"/>
      <c r="F10" s="15"/>
      <c r="G10" s="16"/>
      <c r="H10" s="10"/>
    </row>
    <row r="11" spans="1:8" ht="33.75" customHeight="1">
      <c r="A11" s="22"/>
      <c r="B11" s="25"/>
      <c r="C11" s="26"/>
      <c r="D11" s="14"/>
      <c r="E11" s="13"/>
      <c r="F11" s="15"/>
      <c r="G11" s="16"/>
      <c r="H11" s="10"/>
    </row>
    <row r="12" spans="1:8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8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8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8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8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rgb="FFFFC000"/>
    <pageSetUpPr fitToPage="1"/>
  </sheetPr>
  <dimension ref="A1:L18"/>
  <sheetViews>
    <sheetView view="pageBreakPreview" zoomScale="70" zoomScaleSheetLayoutView="70" workbookViewId="0">
      <selection activeCell="F9" sqref="F9:G9"/>
    </sheetView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93" t="s">
        <v>0</v>
      </c>
      <c r="B1" s="93"/>
      <c r="C1" s="93"/>
      <c r="D1" s="93"/>
      <c r="E1" s="93"/>
      <c r="F1" s="93"/>
      <c r="G1" s="93"/>
      <c r="H1" s="1"/>
    </row>
    <row r="2" spans="1:12" ht="18.75">
      <c r="A2" s="93" t="s">
        <v>35</v>
      </c>
      <c r="B2" s="93"/>
      <c r="C2" s="93"/>
      <c r="D2" s="93"/>
      <c r="E2" s="93"/>
      <c r="F2" s="93"/>
      <c r="G2" s="93"/>
      <c r="H2" s="2"/>
    </row>
    <row r="3" spans="1:12">
      <c r="A3" s="3"/>
      <c r="B3" s="3"/>
      <c r="C3" s="3"/>
      <c r="D3" s="3"/>
      <c r="E3" s="4"/>
      <c r="F3" s="4"/>
      <c r="G3" s="4"/>
    </row>
    <row r="4" spans="1:12" ht="16.5" hidden="1" customHeight="1" thickBot="1">
      <c r="A4" s="3"/>
      <c r="B4" s="94" t="s">
        <v>1</v>
      </c>
      <c r="C4" s="95"/>
      <c r="D4" s="95"/>
      <c r="E4" s="95"/>
      <c r="F4" s="95"/>
      <c r="G4" s="96"/>
    </row>
    <row r="5" spans="1:12" ht="74.25" customHeight="1">
      <c r="A5" s="34" t="s">
        <v>2</v>
      </c>
      <c r="B5" s="34" t="s">
        <v>10</v>
      </c>
      <c r="C5" s="34" t="s">
        <v>36</v>
      </c>
      <c r="D5" s="37" t="s">
        <v>7</v>
      </c>
      <c r="E5" s="37" t="s">
        <v>8</v>
      </c>
      <c r="F5" s="37" t="s">
        <v>9</v>
      </c>
      <c r="G5" s="38" t="s">
        <v>3</v>
      </c>
    </row>
    <row r="6" spans="1:12" ht="67.150000000000006" customHeight="1">
      <c r="A6" s="6" t="s">
        <v>4</v>
      </c>
      <c r="B6" s="21">
        <f>ROUND(J6,0)</f>
        <v>4750047</v>
      </c>
      <c r="C6" s="21">
        <f t="shared" ref="C6:D8" si="0">ROUND(K6,0)</f>
        <v>2927716</v>
      </c>
      <c r="D6" s="21">
        <f t="shared" si="0"/>
        <v>2927500</v>
      </c>
      <c r="E6" s="21">
        <f>D6-C6</f>
        <v>-216</v>
      </c>
      <c r="F6" s="7">
        <f>D6*100/C6</f>
        <v>99.9926222352168</v>
      </c>
      <c r="G6" s="8">
        <f>D6/B6*100</f>
        <v>61.630969125147608</v>
      </c>
      <c r="J6">
        <v>4750047</v>
      </c>
      <c r="K6">
        <v>2927716.09</v>
      </c>
      <c r="L6">
        <v>2927500.02</v>
      </c>
    </row>
    <row r="7" spans="1:12" ht="76.5" customHeight="1">
      <c r="A7" s="6" t="s">
        <v>5</v>
      </c>
      <c r="B7" s="21">
        <f>ROUND(J7,0)-1</f>
        <v>5702908</v>
      </c>
      <c r="C7" s="21">
        <f t="shared" si="0"/>
        <v>3631916</v>
      </c>
      <c r="D7" s="21">
        <f t="shared" si="0"/>
        <v>3631336</v>
      </c>
      <c r="E7" s="21">
        <f>D7-C7</f>
        <v>-580</v>
      </c>
      <c r="F7" s="7">
        <f>D7*100/C7</f>
        <v>99.984030467665008</v>
      </c>
      <c r="G7" s="8">
        <f>D7/B7*100</f>
        <v>63.675163618280365</v>
      </c>
      <c r="J7">
        <v>5702908.7199999997</v>
      </c>
      <c r="K7">
        <v>3631915.83</v>
      </c>
      <c r="L7">
        <v>3631335.97</v>
      </c>
    </row>
    <row r="8" spans="1:12" ht="48.75" customHeight="1">
      <c r="A8" s="6" t="s">
        <v>11</v>
      </c>
      <c r="B8" s="21">
        <f t="shared" ref="B8" si="1">ROUND(J8,0)</f>
        <v>16683</v>
      </c>
      <c r="C8" s="21">
        <f t="shared" si="0"/>
        <v>5963</v>
      </c>
      <c r="D8" s="21">
        <f t="shared" si="0"/>
        <v>5963</v>
      </c>
      <c r="E8" s="21">
        <v>0</v>
      </c>
      <c r="F8" s="7">
        <f>D8*100/C8</f>
        <v>100</v>
      </c>
      <c r="G8" s="8">
        <f>D8/B8*100</f>
        <v>35.742971887550198</v>
      </c>
      <c r="J8">
        <v>16682.72</v>
      </c>
      <c r="K8">
        <v>5963.34</v>
      </c>
      <c r="L8">
        <v>5963.34</v>
      </c>
    </row>
    <row r="9" spans="1:12" ht="15.75">
      <c r="A9" s="39" t="s">
        <v>6</v>
      </c>
      <c r="B9" s="31">
        <f>SUM(B6:B8)</f>
        <v>10469638</v>
      </c>
      <c r="C9" s="31">
        <f t="shared" ref="C9:E9" si="2">SUM(C6:C8)</f>
        <v>6565595</v>
      </c>
      <c r="D9" s="31">
        <f t="shared" si="2"/>
        <v>6564799</v>
      </c>
      <c r="E9" s="31">
        <f t="shared" si="2"/>
        <v>-796</v>
      </c>
      <c r="F9" s="9">
        <f>D9*100/C9</f>
        <v>99.987876194008308</v>
      </c>
      <c r="G9" s="32">
        <f>D9/B9*100</f>
        <v>62.703209031678078</v>
      </c>
    </row>
    <row r="10" spans="1:12">
      <c r="A10" s="22"/>
      <c r="B10" s="23"/>
      <c r="C10" s="24"/>
      <c r="D10" s="14"/>
      <c r="E10" s="13"/>
      <c r="F10" s="15"/>
      <c r="G10" s="16"/>
      <c r="H10" s="10"/>
    </row>
    <row r="11" spans="1:12" ht="33.75" customHeight="1">
      <c r="A11" s="22"/>
      <c r="B11" s="25"/>
      <c r="C11" s="26"/>
      <c r="D11" s="14"/>
      <c r="E11" s="13"/>
      <c r="F11" s="15"/>
      <c r="G11" s="16"/>
      <c r="H11" s="10"/>
    </row>
    <row r="12" spans="1:12" ht="15" customHeight="1">
      <c r="A12" s="22" t="s">
        <v>24</v>
      </c>
      <c r="B12" s="35"/>
      <c r="C12" s="36"/>
      <c r="D12" s="14"/>
      <c r="E12" s="13"/>
      <c r="F12" s="15"/>
      <c r="G12" s="16"/>
      <c r="H12" s="10"/>
    </row>
    <row r="13" spans="1:12" ht="15" customHeight="1">
      <c r="A13" s="22" t="s">
        <v>25</v>
      </c>
      <c r="B13" s="35"/>
      <c r="C13" s="36"/>
      <c r="D13" s="14"/>
      <c r="E13" s="13"/>
      <c r="F13" s="15"/>
      <c r="G13" s="16"/>
      <c r="H13" s="10"/>
    </row>
    <row r="14" spans="1:12" ht="15" customHeight="1">
      <c r="A14" s="22" t="s">
        <v>26</v>
      </c>
      <c r="B14" s="35"/>
      <c r="C14" s="36"/>
      <c r="D14" s="14"/>
      <c r="E14" s="13"/>
      <c r="F14" s="15"/>
      <c r="G14" s="16"/>
      <c r="H14" s="10"/>
    </row>
    <row r="15" spans="1:12" ht="15" customHeight="1">
      <c r="A15" s="22" t="s">
        <v>27</v>
      </c>
      <c r="B15" s="35"/>
      <c r="C15" s="36"/>
      <c r="D15" s="14"/>
      <c r="E15" s="17"/>
      <c r="F15" s="15"/>
      <c r="G15" s="16"/>
      <c r="H15" s="10"/>
    </row>
    <row r="16" spans="1:12" ht="15" customHeight="1">
      <c r="A16" s="22" t="s">
        <v>28</v>
      </c>
      <c r="B16" s="27"/>
      <c r="C16" s="26"/>
      <c r="D16" s="12"/>
      <c r="E16" s="12"/>
      <c r="F16" s="12"/>
      <c r="G16" s="18"/>
      <c r="H16" s="11"/>
    </row>
    <row r="17" spans="1:8" s="10" customFormat="1" ht="15" customHeight="1">
      <c r="A17" s="22" t="s">
        <v>14</v>
      </c>
      <c r="B17" s="27"/>
      <c r="D17" s="12"/>
      <c r="E17" s="12"/>
      <c r="F17" s="12"/>
      <c r="G17" s="29" t="s">
        <v>29</v>
      </c>
      <c r="H17" s="18"/>
    </row>
    <row r="18" spans="1:8" s="11" customFormat="1" ht="15.75">
      <c r="A18" s="22"/>
      <c r="B18" s="23"/>
      <c r="D18" s="12"/>
      <c r="E18" s="12"/>
      <c r="F18" s="12"/>
      <c r="G18" s="29"/>
    </row>
  </sheetData>
  <mergeCells count="3">
    <mergeCell ref="A1:G1"/>
    <mergeCell ref="A2:G2"/>
    <mergeCell ref="B4:G4"/>
  </mergeCells>
  <pageMargins left="0.70866141732283472" right="0.23622047244094491" top="0.74803149606299213" bottom="0.74803149606299213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Июль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'10'!Область_печати</vt:lpstr>
      <vt:lpstr>'11'!Область_печати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Июль!Область_печати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S.Karaeva</dc:creator>
  <cp:lastModifiedBy>S.Karaeva</cp:lastModifiedBy>
  <cp:lastPrinted>2024-08-12T13:30:32Z</cp:lastPrinted>
  <dcterms:created xsi:type="dcterms:W3CDTF">2015-07-08T13:16:40Z</dcterms:created>
  <dcterms:modified xsi:type="dcterms:W3CDTF">2024-10-17T13:48:19Z</dcterms:modified>
</cp:coreProperties>
</file>