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15" windowWidth="20955" windowHeight="9720"/>
  </bookViews>
  <sheets>
    <sheet name="сентябрь" sheetId="1" r:id="rId1"/>
    <sheet name="2" sheetId="2" state="hidden" r:id="rId2"/>
    <sheet name="3" sheetId="3" state="hidden" r:id="rId3"/>
    <sheet name="4" sheetId="4" state="hidden" r:id="rId4"/>
    <sheet name="5" sheetId="5" state="hidden" r:id="rId5"/>
    <sheet name="6" sheetId="6" state="hidden" r:id="rId6"/>
    <sheet name="7" sheetId="7" state="hidden" r:id="rId7"/>
    <sheet name="8" sheetId="8" state="hidden" r:id="rId8"/>
    <sheet name="9" sheetId="9" state="hidden" r:id="rId9"/>
    <sheet name="10" sheetId="10" state="hidden" r:id="rId10"/>
    <sheet name="11" sheetId="11" state="hidden" r:id="rId11"/>
  </sheets>
  <definedNames>
    <definedName name="_xlnm.Print_Area" localSheetId="9">'10'!$A$1:$G$17</definedName>
    <definedName name="_xlnm.Print_Area" localSheetId="10">'11'!$A$1:$G$17</definedName>
    <definedName name="_xlnm.Print_Area" localSheetId="1">'2'!$A$1:$G$14</definedName>
    <definedName name="_xlnm.Print_Area" localSheetId="2">'3'!$A$1:$G$14</definedName>
    <definedName name="_xlnm.Print_Area" localSheetId="3">'4'!$A$1:$G$14</definedName>
    <definedName name="_xlnm.Print_Area" localSheetId="4">'5'!$A$1:$G$17</definedName>
    <definedName name="_xlnm.Print_Area" localSheetId="5">'6'!$A$1:$G$17</definedName>
    <definedName name="_xlnm.Print_Area" localSheetId="6">'7'!$A$1:$G$17</definedName>
    <definedName name="_xlnm.Print_Area" localSheetId="7">'8'!$A$1:$G$17</definedName>
    <definedName name="_xlnm.Print_Area" localSheetId="8">'9'!$A$1:$G$17</definedName>
    <definedName name="_xlnm.Print_Area" localSheetId="0">сентябрь!$A$1:$G$10</definedName>
  </definedNames>
  <calcPr calcId="124519"/>
</workbook>
</file>

<file path=xl/calcChain.xml><?xml version="1.0" encoding="utf-8"?>
<calcChain xmlns="http://schemas.openxmlformats.org/spreadsheetml/2006/main">
  <c r="E7" i="1"/>
  <c r="M11"/>
  <c r="D7"/>
  <c r="G7" s="1"/>
  <c r="C9"/>
  <c r="G8" i="11"/>
  <c r="F8"/>
  <c r="D8"/>
  <c r="C8"/>
  <c r="B8"/>
  <c r="F7"/>
  <c r="E7"/>
  <c r="E9" s="1"/>
  <c r="D7"/>
  <c r="G7" s="1"/>
  <c r="C7"/>
  <c r="C9" s="1"/>
  <c r="B7"/>
  <c r="B9" s="1"/>
  <c r="G6"/>
  <c r="F6"/>
  <c r="E6"/>
  <c r="D6"/>
  <c r="C6"/>
  <c r="B6"/>
  <c r="F9" i="10"/>
  <c r="D9"/>
  <c r="G9" s="1"/>
  <c r="C9"/>
  <c r="B9"/>
  <c r="G8"/>
  <c r="F8"/>
  <c r="G7"/>
  <c r="F7"/>
  <c r="E7"/>
  <c r="G6"/>
  <c r="F6"/>
  <c r="E6"/>
  <c r="E9" s="1"/>
  <c r="G8" i="9"/>
  <c r="F8"/>
  <c r="D8"/>
  <c r="C8"/>
  <c r="B8"/>
  <c r="G7"/>
  <c r="F7"/>
  <c r="E7"/>
  <c r="E9" s="1"/>
  <c r="D7"/>
  <c r="D9" s="1"/>
  <c r="C7"/>
  <c r="C9" s="1"/>
  <c r="B7"/>
  <c r="B9" s="1"/>
  <c r="G6"/>
  <c r="F6"/>
  <c r="E6"/>
  <c r="D6"/>
  <c r="C6"/>
  <c r="B6"/>
  <c r="G9" i="8"/>
  <c r="F9"/>
  <c r="D9"/>
  <c r="C9"/>
  <c r="B9"/>
  <c r="G8"/>
  <c r="F8"/>
  <c r="G7"/>
  <c r="F7"/>
  <c r="E7"/>
  <c r="G6"/>
  <c r="F6"/>
  <c r="E6"/>
  <c r="E9" s="1"/>
  <c r="G9" i="7"/>
  <c r="F9"/>
  <c r="D9"/>
  <c r="C9"/>
  <c r="B9"/>
  <c r="G8"/>
  <c r="F8"/>
  <c r="G7"/>
  <c r="F7"/>
  <c r="E7"/>
  <c r="G6"/>
  <c r="F6"/>
  <c r="E6"/>
  <c r="E9" s="1"/>
  <c r="G9" i="6"/>
  <c r="F9"/>
  <c r="D9"/>
  <c r="C9"/>
  <c r="B9"/>
  <c r="G8"/>
  <c r="F8"/>
  <c r="G7"/>
  <c r="F7"/>
  <c r="E7"/>
  <c r="G6"/>
  <c r="F6"/>
  <c r="E6"/>
  <c r="E9" s="1"/>
  <c r="G9" i="5"/>
  <c r="F9"/>
  <c r="D9"/>
  <c r="C9"/>
  <c r="B9"/>
  <c r="G7"/>
  <c r="F7"/>
  <c r="E7"/>
  <c r="G6"/>
  <c r="F6"/>
  <c r="E6"/>
  <c r="E9" s="1"/>
  <c r="G9" i="4"/>
  <c r="F9"/>
  <c r="D9"/>
  <c r="C9"/>
  <c r="B9"/>
  <c r="G7"/>
  <c r="F7"/>
  <c r="E7"/>
  <c r="G6"/>
  <c r="F6"/>
  <c r="E6"/>
  <c r="E9" s="1"/>
  <c r="G9" i="3"/>
  <c r="F9"/>
  <c r="D9"/>
  <c r="C9"/>
  <c r="B9"/>
  <c r="G7"/>
  <c r="F7"/>
  <c r="E7"/>
  <c r="G6"/>
  <c r="F6"/>
  <c r="E6"/>
  <c r="E9" s="1"/>
  <c r="G9" i="2"/>
  <c r="F9"/>
  <c r="D9"/>
  <c r="C9"/>
  <c r="B9"/>
  <c r="G7"/>
  <c r="F7"/>
  <c r="E7"/>
  <c r="G6"/>
  <c r="F6"/>
  <c r="E6"/>
  <c r="E9" s="1"/>
  <c r="N11" i="1"/>
  <c r="L11"/>
  <c r="K9"/>
  <c r="J9"/>
  <c r="I9"/>
  <c r="P8"/>
  <c r="D8"/>
  <c r="P7"/>
  <c r="B7"/>
  <c r="F9" l="1"/>
  <c r="D9"/>
  <c r="G8"/>
  <c r="P11"/>
  <c r="B9"/>
  <c r="F8"/>
  <c r="E8"/>
  <c r="E9" s="1"/>
  <c r="F7"/>
  <c r="F9" i="9"/>
  <c r="G9"/>
  <c r="D9" i="11"/>
  <c r="G9" i="1" l="1"/>
  <c r="F9" i="11"/>
  <c r="G9"/>
</calcChain>
</file>

<file path=xl/sharedStrings.xml><?xml version="1.0" encoding="utf-8"?>
<sst xmlns="http://schemas.openxmlformats.org/spreadsheetml/2006/main" count="219" uniqueCount="50">
  <si>
    <t>Приложение 3</t>
  </si>
  <si>
    <t xml:space="preserve">Исполнение расходной части бюджета города Ставрополя </t>
  </si>
  <si>
    <t>(тыс. рублей)</t>
  </si>
  <si>
    <t>Бюджетные ассигнования на 2023 год</t>
  </si>
  <si>
    <t xml:space="preserve">Кассовый план 
</t>
  </si>
  <si>
    <t xml:space="preserve">Кассовое исполнение </t>
  </si>
  <si>
    <t>Источник средств</t>
  </si>
  <si>
    <t>Кассовый план</t>
  </si>
  <si>
    <t>Остаток кассового плана</t>
  </si>
  <si>
    <t>% исполнения</t>
  </si>
  <si>
    <t>к КП</t>
  </si>
  <si>
    <t>к БА</t>
  </si>
  <si>
    <t>Расходы за счет средств местного бюджета</t>
  </si>
  <si>
    <t xml:space="preserve">Расходы за счет средств межбюджетных трансфертов </t>
  </si>
  <si>
    <t>ИТОГО</t>
  </si>
  <si>
    <t>по источникам финансирования по состоянию на 28.02.2018 года</t>
  </si>
  <si>
    <t>2015 год</t>
  </si>
  <si>
    <t>Бюджетные ассигнования на 2018 год</t>
  </si>
  <si>
    <t>Кассовый план на январь - февраль                                           
2018 года</t>
  </si>
  <si>
    <t>% исполнения к кассовому плану</t>
  </si>
  <si>
    <t>% исполнения к БА</t>
  </si>
  <si>
    <t>Расходы за счет внебюджетных средств</t>
  </si>
  <si>
    <t xml:space="preserve">Заместитель главы администрации города Ставрополя, </t>
  </si>
  <si>
    <t xml:space="preserve">руководитель  комитета финансов и бюджета </t>
  </si>
  <si>
    <t xml:space="preserve">администрации города Ставрополя </t>
  </si>
  <si>
    <t>Н.И. Меценатова</t>
  </si>
  <si>
    <t>по источникам финансирования за первый квартал 2018 года</t>
  </si>
  <si>
    <t>Кассовый план на первый квартал                                            
2018 года</t>
  </si>
  <si>
    <t>по источникам финансирования за январь - апрель 2018 года</t>
  </si>
  <si>
    <t>Кассовый план на январь - апрель                                          
2018 года</t>
  </si>
  <si>
    <t>по источникам финансирования за январь - май 2018 года</t>
  </si>
  <si>
    <t>Кассовый план на январь - май                                          
2018 года</t>
  </si>
  <si>
    <t xml:space="preserve">Исполняющий обязанности заместителя главы </t>
  </si>
  <si>
    <t>администрации города Ставрополя,  руководителя</t>
  </si>
  <si>
    <t>комитета финансов и бюджета администрации</t>
  </si>
  <si>
    <t>города Ставрополя первый заместитель</t>
  </si>
  <si>
    <t>руководителя комитета финансов и бюджета</t>
  </si>
  <si>
    <t>Т.Ю. Филькова</t>
  </si>
  <si>
    <t>по источникам финансирования за полугодие 2018 года</t>
  </si>
  <si>
    <t>Кассовый план на полугодие                                          
2018 года</t>
  </si>
  <si>
    <t>по источникам финансирования за январь-июль 2018 года</t>
  </si>
  <si>
    <t>Кассовый план на январь-июль                                          
2018 года</t>
  </si>
  <si>
    <t>по источникам финансирования за январь-август 2018 года</t>
  </si>
  <si>
    <t>по источникам финансирования за 9 месяцев 2018 года</t>
  </si>
  <si>
    <t>Кассовый план на 9 месяцев                                          
2018 года</t>
  </si>
  <si>
    <t>по источникам финансирования за 10 месяцев 2018 года</t>
  </si>
  <si>
    <t>Кассовый план на 10 месяцев                                          
2018 года</t>
  </si>
  <si>
    <t>по источникам финансирования за 11 месяцев 2018 года</t>
  </si>
  <si>
    <t>Кассовый план на 11 месяцев                                          
2018 года</t>
  </si>
  <si>
    <t>по источникам финансирования за 9 месяцев 2023 года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</si>
</sst>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#,##0.00;[Red]\-#,##0.00;0.00"/>
    <numFmt numFmtId="166" formatCode="#,##0.0_ ;[Red]\-#,##0.0\ "/>
    <numFmt numFmtId="167" formatCode="#,##0.00_ ;[Red]\-#,##0.00\ "/>
  </numFmts>
  <fonts count="29">
    <font>
      <sz val="11"/>
      <color theme="1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scheme val="minor"/>
    </font>
    <font>
      <sz val="11"/>
      <name val="Calibri"/>
      <scheme val="minor"/>
    </font>
    <font>
      <sz val="12"/>
      <color theme="1"/>
      <name val="Times New Roman"/>
    </font>
    <font>
      <sz val="11"/>
      <name val="Times New Roman"/>
    </font>
    <font>
      <b/>
      <sz val="12"/>
      <name val="Arial"/>
    </font>
    <font>
      <b/>
      <sz val="12"/>
      <name val="Arial Cyr"/>
    </font>
    <font>
      <sz val="10"/>
      <name val="Times New Roman"/>
    </font>
    <font>
      <sz val="10"/>
      <name val="Arial"/>
    </font>
    <font>
      <sz val="12"/>
      <name val="Times New Roman"/>
    </font>
    <font>
      <sz val="8"/>
      <name val="Arial"/>
    </font>
    <font>
      <b/>
      <sz val="11"/>
      <color theme="1"/>
      <name val="Times New Roman"/>
    </font>
    <font>
      <b/>
      <sz val="12"/>
      <name val="Times New Roman"/>
    </font>
    <font>
      <b/>
      <sz val="8"/>
      <name val="Arial"/>
    </font>
    <font>
      <sz val="14"/>
      <color theme="1"/>
      <name val="Times New Roman"/>
    </font>
    <font>
      <sz val="8"/>
      <name val="Arial Cyr"/>
    </font>
    <font>
      <sz val="12"/>
      <name val="Arial"/>
    </font>
    <font>
      <sz val="11"/>
      <name val="Arial"/>
    </font>
    <font>
      <sz val="11"/>
      <color theme="1"/>
      <name val="Times New Roman"/>
    </font>
    <font>
      <b/>
      <sz val="14"/>
      <name val="Times New Roman"/>
    </font>
    <font>
      <b/>
      <sz val="12"/>
      <color theme="1"/>
      <name val="Times New Roman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  <font>
      <sz val="10"/>
      <name val="Arial Cyr"/>
      <charset val="204"/>
    </font>
    <font>
      <sz val="10"/>
      <name val="Arial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34">
    <xf numFmtId="0" fontId="0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5" fillId="0" borderId="0"/>
    <xf numFmtId="0" fontId="25" fillId="0" borderId="0"/>
    <xf numFmtId="0" fontId="23" fillId="0" borderId="0"/>
    <xf numFmtId="0" fontId="23" fillId="0" borderId="0"/>
    <xf numFmtId="0" fontId="23" fillId="0" borderId="0"/>
    <xf numFmtId="0" fontId="1" fillId="0" borderId="0"/>
    <xf numFmtId="0" fontId="2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1" fillId="0" borderId="0"/>
    <xf numFmtId="0" fontId="26" fillId="0" borderId="0"/>
    <xf numFmtId="0" fontId="27" fillId="0" borderId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3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</cellStyleXfs>
  <cellXfs count="81"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horizontal="right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top" wrapText="1"/>
    </xf>
    <xf numFmtId="3" fontId="10" fillId="2" borderId="1" xfId="0" applyNumberFormat="1" applyFont="1" applyFill="1" applyBorder="1" applyAlignment="1">
      <alignment wrapText="1"/>
    </xf>
    <xf numFmtId="3" fontId="10" fillId="2" borderId="1" xfId="0" applyNumberFormat="1" applyFont="1" applyFill="1" applyBorder="1" applyAlignment="1">
      <alignment horizontal="right" wrapText="1"/>
    </xf>
    <xf numFmtId="3" fontId="10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164" fontId="10" fillId="2" borderId="1" xfId="0" applyNumberFormat="1" applyFont="1" applyFill="1" applyBorder="1"/>
    <xf numFmtId="165" fontId="11" fillId="0" borderId="3" xfId="0" applyNumberFormat="1" applyFont="1" applyBorder="1"/>
    <xf numFmtId="165" fontId="11" fillId="0" borderId="4" xfId="0" applyNumberFormat="1" applyFont="1" applyBorder="1"/>
    <xf numFmtId="165" fontId="11" fillId="0" borderId="5" xfId="0" applyNumberFormat="1" applyFont="1" applyBorder="1"/>
    <xf numFmtId="166" fontId="2" fillId="0" borderId="0" xfId="0" applyNumberFormat="1" applyFont="1"/>
    <xf numFmtId="165" fontId="11" fillId="0" borderId="6" xfId="0" applyNumberFormat="1" applyFont="1" applyBorder="1"/>
    <xf numFmtId="165" fontId="11" fillId="0" borderId="7" xfId="0" applyNumberFormat="1" applyFont="1" applyBorder="1"/>
    <xf numFmtId="165" fontId="11" fillId="0" borderId="8" xfId="0" applyNumberFormat="1" applyFont="1" applyBorder="1"/>
    <xf numFmtId="0" fontId="12" fillId="0" borderId="1" xfId="0" applyFont="1" applyBorder="1"/>
    <xf numFmtId="3" fontId="13" fillId="2" borderId="1" xfId="0" applyNumberFormat="1" applyFont="1" applyFill="1" applyBorder="1" applyAlignment="1">
      <alignment wrapText="1"/>
    </xf>
    <xf numFmtId="3" fontId="13" fillId="0" borderId="1" xfId="0" applyNumberFormat="1" applyFont="1" applyBorder="1" applyAlignment="1">
      <alignment wrapText="1"/>
    </xf>
    <xf numFmtId="164" fontId="13" fillId="0" borderId="1" xfId="0" applyNumberFormat="1" applyFont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5" fontId="14" fillId="0" borderId="1" xfId="0" applyNumberFormat="1" applyFont="1" applyBorder="1"/>
    <xf numFmtId="165" fontId="11" fillId="0" borderId="1" xfId="0" applyNumberFormat="1" applyFont="1" applyBorder="1"/>
    <xf numFmtId="0" fontId="12" fillId="0" borderId="0" xfId="0" applyFont="1"/>
    <xf numFmtId="3" fontId="13" fillId="0" borderId="0" xfId="0" applyNumberFormat="1" applyFont="1" applyAlignment="1">
      <alignment wrapText="1"/>
    </xf>
    <xf numFmtId="164" fontId="13" fillId="0" borderId="0" xfId="0" applyNumberFormat="1" applyFont="1" applyAlignment="1">
      <alignment wrapText="1"/>
    </xf>
    <xf numFmtId="164" fontId="13" fillId="2" borderId="0" xfId="0" applyNumberFormat="1" applyFont="1" applyFill="1"/>
    <xf numFmtId="0" fontId="5" fillId="0" borderId="0" xfId="0" applyFont="1"/>
    <xf numFmtId="0" fontId="15" fillId="0" borderId="0" xfId="0" applyFont="1"/>
    <xf numFmtId="4" fontId="3" fillId="0" borderId="0" xfId="0" applyNumberFormat="1" applyFont="1" applyAlignment="1">
      <alignment wrapText="1"/>
    </xf>
    <xf numFmtId="0" fontId="11" fillId="0" borderId="0" xfId="0" applyFont="1"/>
    <xf numFmtId="0" fontId="16" fillId="0" borderId="0" xfId="0" applyFont="1"/>
    <xf numFmtId="167" fontId="2" fillId="0" borderId="0" xfId="0" applyNumberFormat="1" applyFont="1"/>
    <xf numFmtId="0" fontId="17" fillId="0" borderId="0" xfId="0" applyFont="1"/>
    <xf numFmtId="3" fontId="2" fillId="0" borderId="0" xfId="0" applyNumberFormat="1" applyFont="1" applyAlignment="1">
      <alignment vertical="top" wrapText="1"/>
    </xf>
    <xf numFmtId="4" fontId="3" fillId="0" borderId="0" xfId="0" applyNumberFormat="1" applyFont="1" applyAlignment="1">
      <alignment vertical="top" wrapText="1"/>
    </xf>
    <xf numFmtId="167" fontId="11" fillId="0" borderId="0" xfId="0" applyNumberFormat="1" applyFont="1"/>
    <xf numFmtId="165" fontId="9" fillId="0" borderId="0" xfId="0" applyNumberFormat="1" applyFont="1"/>
    <xf numFmtId="167" fontId="17" fillId="0" borderId="0" xfId="0" applyNumberFormat="1" applyFont="1"/>
    <xf numFmtId="0" fontId="18" fillId="0" borderId="0" xfId="0" applyFont="1"/>
    <xf numFmtId="3" fontId="10" fillId="0" borderId="0" xfId="0" applyNumberFormat="1" applyFont="1"/>
    <xf numFmtId="0" fontId="10" fillId="0" borderId="0" xfId="0" applyFont="1"/>
    <xf numFmtId="0" fontId="10" fillId="0" borderId="0" xfId="0" applyFont="1" applyAlignment="1">
      <alignment horizontal="right"/>
    </xf>
    <xf numFmtId="4" fontId="19" fillId="0" borderId="0" xfId="0" applyNumberFormat="1" applyFont="1" applyAlignment="1">
      <alignment horizontal="right"/>
    </xf>
    <xf numFmtId="3" fontId="2" fillId="0" borderId="0" xfId="0" applyNumberFormat="1" applyFont="1"/>
    <xf numFmtId="0" fontId="10" fillId="0" borderId="1" xfId="0" applyFont="1" applyBorder="1" applyAlignment="1">
      <alignment wrapText="1"/>
    </xf>
    <xf numFmtId="164" fontId="13" fillId="2" borderId="1" xfId="0" applyNumberFormat="1" applyFont="1" applyFill="1" applyBorder="1"/>
    <xf numFmtId="3" fontId="2" fillId="0" borderId="0" xfId="0" applyNumberFormat="1" applyFont="1" applyAlignment="1">
      <alignment wrapText="1"/>
    </xf>
    <xf numFmtId="4" fontId="2" fillId="0" borderId="0" xfId="0" applyNumberFormat="1" applyFont="1" applyAlignment="1">
      <alignment wrapText="1"/>
    </xf>
    <xf numFmtId="0" fontId="5" fillId="0" borderId="0" xfId="0" applyFont="1" applyAlignment="1">
      <alignment horizontal="right"/>
    </xf>
    <xf numFmtId="4" fontId="2" fillId="0" borderId="0" xfId="0" applyNumberFormat="1" applyFont="1" applyAlignment="1">
      <alignment vertical="top" wrapText="1"/>
    </xf>
    <xf numFmtId="4" fontId="1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/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4" fontId="22" fillId="0" borderId="1" xfId="1" applyNumberFormat="1" applyFont="1" applyFill="1" applyBorder="1" applyAlignment="1">
      <alignment horizontal="center" vertical="center" wrapText="1"/>
    </xf>
    <xf numFmtId="165" fontId="28" fillId="5" borderId="1" xfId="426" applyNumberFormat="1" applyFill="1" applyBorder="1"/>
    <xf numFmtId="165" fontId="28" fillId="4" borderId="1" xfId="427" applyNumberFormat="1" applyFill="1" applyBorder="1"/>
    <xf numFmtId="165" fontId="28" fillId="7" borderId="1" xfId="432" applyNumberFormat="1" applyFont="1" applyFill="1" applyBorder="1" applyAlignment="1" applyProtection="1">
      <protection hidden="1"/>
    </xf>
    <xf numFmtId="165" fontId="28" fillId="6" borderId="1" xfId="432" applyNumberFormat="1" applyFont="1" applyFill="1" applyBorder="1" applyAlignment="1" applyProtection="1">
      <protection hidden="1"/>
    </xf>
    <xf numFmtId="165" fontId="28" fillId="7" borderId="1" xfId="433" applyNumberFormat="1" applyFont="1" applyFill="1" applyBorder="1" applyAlignment="1" applyProtection="1">
      <protection hidden="1"/>
    </xf>
    <xf numFmtId="165" fontId="28" fillId="6" borderId="1" xfId="433" applyNumberFormat="1" applyFont="1" applyFill="1" applyBorder="1" applyAlignment="1" applyProtection="1">
      <protection hidden="1"/>
    </xf>
    <xf numFmtId="0" fontId="5" fillId="0" borderId="0" xfId="0" applyFont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24" fillId="0" borderId="1" xfId="1" applyFont="1" applyFill="1" applyBorder="1" applyAlignment="1">
      <alignment horizontal="center" vertical="center" wrapText="1"/>
    </xf>
    <xf numFmtId="0" fontId="22" fillId="3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2" fillId="0" borderId="12" xfId="2" applyFont="1" applyFill="1" applyBorder="1" applyAlignment="1">
      <alignment horizontal="center" vertical="center"/>
    </xf>
    <xf numFmtId="0" fontId="22" fillId="0" borderId="13" xfId="2" applyFont="1" applyFill="1" applyBorder="1" applyAlignment="1">
      <alignment horizontal="center" vertical="center"/>
    </xf>
    <xf numFmtId="0" fontId="20" fillId="0" borderId="0" xfId="0" applyFont="1" applyAlignment="1">
      <alignment horizontal="center"/>
    </xf>
    <xf numFmtId="0" fontId="13" fillId="0" borderId="9" xfId="0" applyFont="1" applyBorder="1" applyAlignment="1">
      <alignment horizontal="center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</cellXfs>
  <cellStyles count="434">
    <cellStyle name="Обычный" xfId="0" builtinId="0"/>
    <cellStyle name="Обычный 10" xfId="388"/>
    <cellStyle name="Обычный 11" xfId="389"/>
    <cellStyle name="Обычный 12" xfId="390"/>
    <cellStyle name="Обычный 13" xfId="391"/>
    <cellStyle name="Обычный 14" xfId="392"/>
    <cellStyle name="Обычный 15" xfId="393"/>
    <cellStyle name="Обычный 16" xfId="394"/>
    <cellStyle name="Обычный 17" xfId="400"/>
    <cellStyle name="Обычный 18" xfId="401"/>
    <cellStyle name="Обычный 19" xfId="402"/>
    <cellStyle name="Обычный 2" xfId="1"/>
    <cellStyle name="Обычный 2 10" xfId="4"/>
    <cellStyle name="Обычный 2 10 2" xfId="5"/>
    <cellStyle name="Обычный 2 10 3" xfId="6"/>
    <cellStyle name="Обычный 2 10 4" xfId="7"/>
    <cellStyle name="Обычный 2 10 5" xfId="8"/>
    <cellStyle name="Обычный 2 10 6" xfId="9"/>
    <cellStyle name="Обычный 2 100" xfId="10"/>
    <cellStyle name="Обычный 2 101" xfId="11"/>
    <cellStyle name="Обычный 2 101 2" xfId="12"/>
    <cellStyle name="Обычный 2 102" xfId="13"/>
    <cellStyle name="Обычный 2 103" xfId="14"/>
    <cellStyle name="Обычный 2 103 2" xfId="15"/>
    <cellStyle name="Обычный 2 104" xfId="16"/>
    <cellStyle name="Обычный 2 104 2" xfId="17"/>
    <cellStyle name="Обычный 2 105" xfId="18"/>
    <cellStyle name="Обычный 2 105 2" xfId="19"/>
    <cellStyle name="Обычный 2 106" xfId="20"/>
    <cellStyle name="Обычный 2 107" xfId="21"/>
    <cellStyle name="Обычный 2 108" xfId="22"/>
    <cellStyle name="Обычный 2 109" xfId="23"/>
    <cellStyle name="Обычный 2 11" xfId="24"/>
    <cellStyle name="Обычный 2 11 2" xfId="25"/>
    <cellStyle name="Обычный 2 11 3" xfId="26"/>
    <cellStyle name="Обычный 2 11 4" xfId="27"/>
    <cellStyle name="Обычный 2 11 5" xfId="28"/>
    <cellStyle name="Обычный 2 11 6" xfId="29"/>
    <cellStyle name="Обычный 2 110" xfId="30"/>
    <cellStyle name="Обычный 2 111" xfId="31"/>
    <cellStyle name="Обычный 2 112" xfId="32"/>
    <cellStyle name="Обычный 2 113" xfId="33"/>
    <cellStyle name="Обычный 2 113 2" xfId="34"/>
    <cellStyle name="Обычный 2 114" xfId="35"/>
    <cellStyle name="Обычный 2 115" xfId="36"/>
    <cellStyle name="Обычный 2 116" xfId="37"/>
    <cellStyle name="Обычный 2 117" xfId="38"/>
    <cellStyle name="Обычный 2 118" xfId="39"/>
    <cellStyle name="Обычный 2 118 2" xfId="40"/>
    <cellStyle name="Обычный 2 119" xfId="41"/>
    <cellStyle name="Обычный 2 12" xfId="42"/>
    <cellStyle name="Обычный 2 12 2" xfId="43"/>
    <cellStyle name="Обычный 2 12 3" xfId="44"/>
    <cellStyle name="Обычный 2 12 4" xfId="45"/>
    <cellStyle name="Обычный 2 12 5" xfId="46"/>
    <cellStyle name="Обычный 2 12 6" xfId="47"/>
    <cellStyle name="Обычный 2 120" xfId="48"/>
    <cellStyle name="Обычный 2 121" xfId="49"/>
    <cellStyle name="Обычный 2 122" xfId="50"/>
    <cellStyle name="Обычный 2 123" xfId="51"/>
    <cellStyle name="Обычный 2 124" xfId="52"/>
    <cellStyle name="Обычный 2 125" xfId="53"/>
    <cellStyle name="Обычный 2 125 2" xfId="54"/>
    <cellStyle name="Обычный 2 126" xfId="55"/>
    <cellStyle name="Обычный 2 127" xfId="56"/>
    <cellStyle name="Обычный 2 128" xfId="57"/>
    <cellStyle name="Обычный 2 129" xfId="58"/>
    <cellStyle name="Обычный 2 13" xfId="59"/>
    <cellStyle name="Обычный 2 13 2" xfId="60"/>
    <cellStyle name="Обычный 2 13 3" xfId="61"/>
    <cellStyle name="Обычный 2 13 4" xfId="62"/>
    <cellStyle name="Обычный 2 13 5" xfId="63"/>
    <cellStyle name="Обычный 2 13 6" xfId="64"/>
    <cellStyle name="Обычный 2 130" xfId="65"/>
    <cellStyle name="Обычный 2 131" xfId="66"/>
    <cellStyle name="Обычный 2 132" xfId="67"/>
    <cellStyle name="Обычный 2 133" xfId="68"/>
    <cellStyle name="Обычный 2 134" xfId="69"/>
    <cellStyle name="Обычный 2 135" xfId="70"/>
    <cellStyle name="Обычный 2 136" xfId="71"/>
    <cellStyle name="Обычный 2 137" xfId="72"/>
    <cellStyle name="Обычный 2 138" xfId="73"/>
    <cellStyle name="Обычный 2 138 2" xfId="74"/>
    <cellStyle name="Обычный 2 139" xfId="75"/>
    <cellStyle name="Обычный 2 139 2" xfId="76"/>
    <cellStyle name="Обычный 2 14" xfId="77"/>
    <cellStyle name="Обычный 2 14 2" xfId="339"/>
    <cellStyle name="Обычный 2 140" xfId="78"/>
    <cellStyle name="Обычный 2 141" xfId="79"/>
    <cellStyle name="Обычный 2 141 2" xfId="276"/>
    <cellStyle name="Обычный 2 142" xfId="80"/>
    <cellStyle name="Обычный 2 142 2" xfId="277"/>
    <cellStyle name="Обычный 2 143" xfId="81"/>
    <cellStyle name="Обычный 2 143 2" xfId="278"/>
    <cellStyle name="Обычный 2 144" xfId="82"/>
    <cellStyle name="Обычный 2 144 2" xfId="279"/>
    <cellStyle name="Обычный 2 145" xfId="83"/>
    <cellStyle name="Обычный 2 145 2" xfId="280"/>
    <cellStyle name="Обычный 2 146" xfId="84"/>
    <cellStyle name="Обычный 2 146 2" xfId="281"/>
    <cellStyle name="Обычный 2 147" xfId="85"/>
    <cellStyle name="Обычный 2 147 2" xfId="282"/>
    <cellStyle name="Обычный 2 148" xfId="86"/>
    <cellStyle name="Обычный 2 148 2" xfId="283"/>
    <cellStyle name="Обычный 2 149" xfId="87"/>
    <cellStyle name="Обычный 2 149 2" xfId="284"/>
    <cellStyle name="Обычный 2 15" xfId="88"/>
    <cellStyle name="Обычный 2 15 2" xfId="89"/>
    <cellStyle name="Обычный 2 15 3" xfId="90"/>
    <cellStyle name="Обычный 2 15 4" xfId="91"/>
    <cellStyle name="Обычный 2 150" xfId="92"/>
    <cellStyle name="Обычный 2 150 2" xfId="285"/>
    <cellStyle name="Обычный 2 151" xfId="93"/>
    <cellStyle name="Обычный 2 151 2" xfId="286"/>
    <cellStyle name="Обычный 2 152" xfId="94"/>
    <cellStyle name="Обычный 2 152 2" xfId="287"/>
    <cellStyle name="Обычный 2 153" xfId="95"/>
    <cellStyle name="Обычный 2 153 2" xfId="288"/>
    <cellStyle name="Обычный 2 154" xfId="96"/>
    <cellStyle name="Обычный 2 154 2" xfId="97"/>
    <cellStyle name="Обычный 2 155" xfId="98"/>
    <cellStyle name="Обычный 2 155 2" xfId="289"/>
    <cellStyle name="Обычный 2 156" xfId="99"/>
    <cellStyle name="Обычный 2 156 2" xfId="290"/>
    <cellStyle name="Обычный 2 157" xfId="100"/>
    <cellStyle name="Обычный 2 157 2" xfId="291"/>
    <cellStyle name="Обычный 2 158" xfId="101"/>
    <cellStyle name="Обычный 2 158 2" xfId="293"/>
    <cellStyle name="Обычный 2 158 3" xfId="292"/>
    <cellStyle name="Обычный 2 159" xfId="294"/>
    <cellStyle name="Обычный 2 159 2" xfId="295"/>
    <cellStyle name="Обычный 2 16" xfId="102"/>
    <cellStyle name="Обычный 2 160" xfId="296"/>
    <cellStyle name="Обычный 2 160 2" xfId="297"/>
    <cellStyle name="Обычный 2 161" xfId="298"/>
    <cellStyle name="Обычный 2 161 2" xfId="299"/>
    <cellStyle name="Обычный 2 162" xfId="300"/>
    <cellStyle name="Обычный 2 162 2" xfId="301"/>
    <cellStyle name="Обычный 2 163" xfId="302"/>
    <cellStyle name="Обычный 2 163 2" xfId="303"/>
    <cellStyle name="Обычный 2 164" xfId="304"/>
    <cellStyle name="Обычный 2 164 2" xfId="305"/>
    <cellStyle name="Обычный 2 165" xfId="306"/>
    <cellStyle name="Обычный 2 165 2" xfId="307"/>
    <cellStyle name="Обычный 2 166" xfId="308"/>
    <cellStyle name="Обычный 2 166 2" xfId="309"/>
    <cellStyle name="Обычный 2 167" xfId="310"/>
    <cellStyle name="Обычный 2 167 2" xfId="311"/>
    <cellStyle name="Обычный 2 168" xfId="312"/>
    <cellStyle name="Обычный 2 168 2" xfId="313"/>
    <cellStyle name="Обычный 2 169" xfId="314"/>
    <cellStyle name="Обычный 2 169 2" xfId="315"/>
    <cellStyle name="Обычный 2 17" xfId="103"/>
    <cellStyle name="Обычный 2 170" xfId="316"/>
    <cellStyle name="Обычный 2 170 2" xfId="317"/>
    <cellStyle name="Обычный 2 171" xfId="318"/>
    <cellStyle name="Обычный 2 172" xfId="319"/>
    <cellStyle name="Обычный 2 173" xfId="320"/>
    <cellStyle name="Обычный 2 174" xfId="321"/>
    <cellStyle name="Обычный 2 174 2" xfId="322"/>
    <cellStyle name="Обычный 2 175" xfId="323"/>
    <cellStyle name="Обычный 2 176" xfId="324"/>
    <cellStyle name="Обычный 2 176 2" xfId="325"/>
    <cellStyle name="Обычный 2 177" xfId="326"/>
    <cellStyle name="Обычный 2 178" xfId="327"/>
    <cellStyle name="Обычный 2 179" xfId="328"/>
    <cellStyle name="Обычный 2 18" xfId="104"/>
    <cellStyle name="Обычный 2 180" xfId="329"/>
    <cellStyle name="Обычный 2 181" xfId="330"/>
    <cellStyle name="Обычный 2 182" xfId="331"/>
    <cellStyle name="Обычный 2 183" xfId="332"/>
    <cellStyle name="Обычный 2 184" xfId="275"/>
    <cellStyle name="Обычный 2 185" xfId="333"/>
    <cellStyle name="Обычный 2 186" xfId="334"/>
    <cellStyle name="Обычный 2 186 2" xfId="336"/>
    <cellStyle name="Обычный 2 186 2 2" xfId="340"/>
    <cellStyle name="Обычный 2 186 3" xfId="341"/>
    <cellStyle name="Обычный 2 187" xfId="337"/>
    <cellStyle name="Обычный 2 187 2" xfId="342"/>
    <cellStyle name="Обычный 2 188" xfId="105"/>
    <cellStyle name="Обычный 2 189" xfId="338"/>
    <cellStyle name="Обычный 2 19" xfId="106"/>
    <cellStyle name="Обычный 2 19 2" xfId="107"/>
    <cellStyle name="Обычный 2 190" xfId="343"/>
    <cellStyle name="Обычный 2 191" xfId="344"/>
    <cellStyle name="Обычный 2 192" xfId="345"/>
    <cellStyle name="Обычный 2 193" xfId="346"/>
    <cellStyle name="Обычный 2 193 2" xfId="347"/>
    <cellStyle name="Обычный 2 194" xfId="348"/>
    <cellStyle name="Обычный 2 194 2" xfId="349"/>
    <cellStyle name="Обычный 2 195" xfId="350"/>
    <cellStyle name="Обычный 2 195 2" xfId="351"/>
    <cellStyle name="Обычный 2 196" xfId="352"/>
    <cellStyle name="Обычный 2 196 2" xfId="353"/>
    <cellStyle name="Обычный 2 197" xfId="354"/>
    <cellStyle name="Обычный 2 198" xfId="355"/>
    <cellStyle name="Обычный 2 199" xfId="356"/>
    <cellStyle name="Обычный 2 2" xfId="3"/>
    <cellStyle name="Обычный 2 2 10" xfId="108"/>
    <cellStyle name="Обычный 2 2 11" xfId="109"/>
    <cellStyle name="Обычный 2 2 12" xfId="110"/>
    <cellStyle name="Обычный 2 2 13" xfId="111"/>
    <cellStyle name="Обычный 2 2 14" xfId="112"/>
    <cellStyle name="Обычный 2 2 15" xfId="357"/>
    <cellStyle name="Обычный 2 2 2" xfId="113"/>
    <cellStyle name="Обычный 2 2 3" xfId="114"/>
    <cellStyle name="Обычный 2 2 3 2" xfId="358"/>
    <cellStyle name="Обычный 2 2 4" xfId="115"/>
    <cellStyle name="Обычный 2 2 5" xfId="116"/>
    <cellStyle name="Обычный 2 2 6" xfId="117"/>
    <cellStyle name="Обычный 2 2 7" xfId="118"/>
    <cellStyle name="Обычный 2 2 8" xfId="119"/>
    <cellStyle name="Обычный 2 2 9" xfId="120"/>
    <cellStyle name="Обычный 2 20" xfId="121"/>
    <cellStyle name="Обычный 2 200" xfId="359"/>
    <cellStyle name="Обычный 2 201" xfId="360"/>
    <cellStyle name="Обычный 2 202" xfId="361"/>
    <cellStyle name="Обычный 2 203" xfId="387"/>
    <cellStyle name="Обычный 2 21" xfId="122"/>
    <cellStyle name="Обычный 2 22" xfId="123"/>
    <cellStyle name="Обычный 2 22 2" xfId="124"/>
    <cellStyle name="Обычный 2 23" xfId="125"/>
    <cellStyle name="Обычный 2 235" xfId="126"/>
    <cellStyle name="Обычный 2 24" xfId="127"/>
    <cellStyle name="Обычный 2 243" xfId="128"/>
    <cellStyle name="Обычный 2 25" xfId="129"/>
    <cellStyle name="Обычный 2 255" xfId="130"/>
    <cellStyle name="Обычный 2 26" xfId="131"/>
    <cellStyle name="Обычный 2 27" xfId="132"/>
    <cellStyle name="Обычный 2 28" xfId="133"/>
    <cellStyle name="Обычный 2 29" xfId="134"/>
    <cellStyle name="Обычный 2 3" xfId="135"/>
    <cellStyle name="Обычный 2 3 10" xfId="136"/>
    <cellStyle name="Обычный 2 3 11" xfId="137"/>
    <cellStyle name="Обычный 2 3 12" xfId="138"/>
    <cellStyle name="Обычный 2 3 13" xfId="139"/>
    <cellStyle name="Обычный 2 3 2" xfId="140"/>
    <cellStyle name="Обычный 2 3 3" xfId="141"/>
    <cellStyle name="Обычный 2 3 4" xfId="142"/>
    <cellStyle name="Обычный 2 3 5" xfId="143"/>
    <cellStyle name="Обычный 2 3 6" xfId="144"/>
    <cellStyle name="Обычный 2 3 7" xfId="145"/>
    <cellStyle name="Обычный 2 3 8" xfId="146"/>
    <cellStyle name="Обычный 2 3 9" xfId="147"/>
    <cellStyle name="Обычный 2 30" xfId="148"/>
    <cellStyle name="Обычный 2 31" xfId="149"/>
    <cellStyle name="Обычный 2 32" xfId="150"/>
    <cellStyle name="Обычный 2 33" xfId="151"/>
    <cellStyle name="Обычный 2 33 2" xfId="152"/>
    <cellStyle name="Обычный 2 34" xfId="153"/>
    <cellStyle name="Обычный 2 35" xfId="154"/>
    <cellStyle name="Обычный 2 36" xfId="155"/>
    <cellStyle name="Обычный 2 37" xfId="156"/>
    <cellStyle name="Обычный 2 38" xfId="157"/>
    <cellStyle name="Обычный 2 39" xfId="158"/>
    <cellStyle name="Обычный 2 4" xfId="159"/>
    <cellStyle name="Обычный 2 4 10" xfId="160"/>
    <cellStyle name="Обычный 2 4 11" xfId="161"/>
    <cellStyle name="Обычный 2 4 12" xfId="162"/>
    <cellStyle name="Обычный 2 4 13" xfId="362"/>
    <cellStyle name="Обычный 2 4 2" xfId="163"/>
    <cellStyle name="Обычный 2 4 3" xfId="164"/>
    <cellStyle name="Обычный 2 4 4" xfId="165"/>
    <cellStyle name="Обычный 2 4 5" xfId="166"/>
    <cellStyle name="Обычный 2 4 6" xfId="167"/>
    <cellStyle name="Обычный 2 4 7" xfId="168"/>
    <cellStyle name="Обычный 2 4 8" xfId="169"/>
    <cellStyle name="Обычный 2 4 9" xfId="170"/>
    <cellStyle name="Обычный 2 40" xfId="171"/>
    <cellStyle name="Обычный 2 41" xfId="172"/>
    <cellStyle name="Обычный 2 42" xfId="173"/>
    <cellStyle name="Обычный 2 43" xfId="174"/>
    <cellStyle name="Обычный 2 43 2" xfId="175"/>
    <cellStyle name="Обычный 2 44" xfId="176"/>
    <cellStyle name="Обычный 2 45" xfId="177"/>
    <cellStyle name="Обычный 2 46" xfId="178"/>
    <cellStyle name="Обычный 2 47" xfId="179"/>
    <cellStyle name="Обычный 2 48" xfId="180"/>
    <cellStyle name="Обычный 2 49" xfId="181"/>
    <cellStyle name="Обычный 2 5" xfId="182"/>
    <cellStyle name="Обычный 2 5 10" xfId="183"/>
    <cellStyle name="Обычный 2 5 11" xfId="335"/>
    <cellStyle name="Обычный 2 5 2" xfId="184"/>
    <cellStyle name="Обычный 2 5 3" xfId="185"/>
    <cellStyle name="Обычный 2 5 4" xfId="186"/>
    <cellStyle name="Обычный 2 5 5" xfId="187"/>
    <cellStyle name="Обычный 2 5 6" xfId="188"/>
    <cellStyle name="Обычный 2 5 7" xfId="189"/>
    <cellStyle name="Обычный 2 5 8" xfId="190"/>
    <cellStyle name="Обычный 2 5 9" xfId="191"/>
    <cellStyle name="Обычный 2 50" xfId="192"/>
    <cellStyle name="Обычный 2 51" xfId="193"/>
    <cellStyle name="Обычный 2 52" xfId="194"/>
    <cellStyle name="Обычный 2 53" xfId="195"/>
    <cellStyle name="Обычный 2 54" xfId="196"/>
    <cellStyle name="Обычный 2 54 2" xfId="197"/>
    <cellStyle name="Обычный 2 55" xfId="198"/>
    <cellStyle name="Обычный 2 56" xfId="199"/>
    <cellStyle name="Обычный 2 57" xfId="200"/>
    <cellStyle name="Обычный 2 57 2" xfId="201"/>
    <cellStyle name="Обычный 2 58" xfId="202"/>
    <cellStyle name="Обычный 2 59" xfId="203"/>
    <cellStyle name="Обычный 2 6" xfId="204"/>
    <cellStyle name="Обычный 2 6 10" xfId="205"/>
    <cellStyle name="Обычный 2 6 2" xfId="206"/>
    <cellStyle name="Обычный 2 6 3" xfId="207"/>
    <cellStyle name="Обычный 2 6 4" xfId="208"/>
    <cellStyle name="Обычный 2 6 5" xfId="209"/>
    <cellStyle name="Обычный 2 6 6" xfId="210"/>
    <cellStyle name="Обычный 2 6 7" xfId="211"/>
    <cellStyle name="Обычный 2 6 8" xfId="212"/>
    <cellStyle name="Обычный 2 6 9" xfId="213"/>
    <cellStyle name="Обычный 2 60" xfId="214"/>
    <cellStyle name="Обычный 2 61" xfId="215"/>
    <cellStyle name="Обычный 2 62" xfId="216"/>
    <cellStyle name="Обычный 2 63" xfId="217"/>
    <cellStyle name="Обычный 2 64" xfId="218"/>
    <cellStyle name="Обычный 2 65" xfId="219"/>
    <cellStyle name="Обычный 2 65 2" xfId="220"/>
    <cellStyle name="Обычный 2 66" xfId="221"/>
    <cellStyle name="Обычный 2 67" xfId="222"/>
    <cellStyle name="Обычный 2 68" xfId="223"/>
    <cellStyle name="Обычный 2 69" xfId="224"/>
    <cellStyle name="Обычный 2 7" xfId="225"/>
    <cellStyle name="Обычный 2 7 2" xfId="226"/>
    <cellStyle name="Обычный 2 7 3" xfId="227"/>
    <cellStyle name="Обычный 2 7 4" xfId="228"/>
    <cellStyle name="Обычный 2 7 5" xfId="229"/>
    <cellStyle name="Обычный 2 7 6" xfId="230"/>
    <cellStyle name="Обычный 2 70" xfId="231"/>
    <cellStyle name="Обычный 2 71" xfId="232"/>
    <cellStyle name="Обычный 2 72" xfId="233"/>
    <cellStyle name="Обычный 2 73" xfId="234"/>
    <cellStyle name="Обычный 2 74" xfId="235"/>
    <cellStyle name="Обычный 2 75" xfId="236"/>
    <cellStyle name="Обычный 2 75 2" xfId="237"/>
    <cellStyle name="Обычный 2 76" xfId="238"/>
    <cellStyle name="Обычный 2 77" xfId="239"/>
    <cellStyle name="Обычный 2 78" xfId="240"/>
    <cellStyle name="Обычный 2 79" xfId="241"/>
    <cellStyle name="Обычный 2 8" xfId="242"/>
    <cellStyle name="Обычный 2 8 2" xfId="243"/>
    <cellStyle name="Обычный 2 8 3" xfId="244"/>
    <cellStyle name="Обычный 2 8 4" xfId="245"/>
    <cellStyle name="Обычный 2 8 5" xfId="246"/>
    <cellStyle name="Обычный 2 8 6" xfId="247"/>
    <cellStyle name="Обычный 2 80" xfId="248"/>
    <cellStyle name="Обычный 2 81" xfId="249"/>
    <cellStyle name="Обычный 2 82" xfId="250"/>
    <cellStyle name="Обычный 2 83" xfId="251"/>
    <cellStyle name="Обычный 2 84" xfId="252"/>
    <cellStyle name="Обычный 2 85" xfId="253"/>
    <cellStyle name="Обычный 2 86" xfId="254"/>
    <cellStyle name="Обычный 2 87" xfId="255"/>
    <cellStyle name="Обычный 2 87 2" xfId="256"/>
    <cellStyle name="Обычный 2 88" xfId="257"/>
    <cellStyle name="Обычный 2 89" xfId="258"/>
    <cellStyle name="Обычный 2 9" xfId="259"/>
    <cellStyle name="Обычный 2 9 2" xfId="260"/>
    <cellStyle name="Обычный 2 9 3" xfId="261"/>
    <cellStyle name="Обычный 2 9 4" xfId="262"/>
    <cellStyle name="Обычный 2 9 5" xfId="263"/>
    <cellStyle name="Обычный 2 9 6" xfId="264"/>
    <cellStyle name="Обычный 2 90" xfId="265"/>
    <cellStyle name="Обычный 2 91" xfId="266"/>
    <cellStyle name="Обычный 2 92" xfId="267"/>
    <cellStyle name="Обычный 2 93" xfId="268"/>
    <cellStyle name="Обычный 2 94" xfId="269"/>
    <cellStyle name="Обычный 2 95" xfId="270"/>
    <cellStyle name="Обычный 2 96" xfId="271"/>
    <cellStyle name="Обычный 2 97" xfId="272"/>
    <cellStyle name="Обычный 2 98" xfId="273"/>
    <cellStyle name="Обычный 2 99" xfId="274"/>
    <cellStyle name="Обычный 20" xfId="399"/>
    <cellStyle name="Обычный 21" xfId="403"/>
    <cellStyle name="Обычный 22" xfId="404"/>
    <cellStyle name="Обычный 23" xfId="405"/>
    <cellStyle name="Обычный 24" xfId="406"/>
    <cellStyle name="Обычный 25" xfId="407"/>
    <cellStyle name="Обычный 26" xfId="408"/>
    <cellStyle name="Обычный 27" xfId="409"/>
    <cellStyle name="Обычный 28" xfId="410"/>
    <cellStyle name="Обычный 29" xfId="411"/>
    <cellStyle name="Обычный 3" xfId="363"/>
    <cellStyle name="Обычный 3 2" xfId="364"/>
    <cellStyle name="Обычный 30" xfId="412"/>
    <cellStyle name="Обычный 31" xfId="395"/>
    <cellStyle name="Обычный 32" xfId="396"/>
    <cellStyle name="Обычный 33" xfId="398"/>
    <cellStyle name="Обычный 34" xfId="397"/>
    <cellStyle name="Обычный 35" xfId="413"/>
    <cellStyle name="Обычный 36" xfId="414"/>
    <cellStyle name="Обычный 37" xfId="415"/>
    <cellStyle name="Обычный 38" xfId="416"/>
    <cellStyle name="Обычный 39" xfId="417"/>
    <cellStyle name="Обычный 4" xfId="365"/>
    <cellStyle name="Обычный 4 2" xfId="366"/>
    <cellStyle name="Обычный 4 2 2" xfId="367"/>
    <cellStyle name="Обычный 4 2 2 2" xfId="368"/>
    <cellStyle name="Обычный 4 3" xfId="369"/>
    <cellStyle name="Обычный 40" xfId="418"/>
    <cellStyle name="Обычный 41" xfId="432"/>
    <cellStyle name="Обычный 42" xfId="419"/>
    <cellStyle name="Обычный 43" xfId="420"/>
    <cellStyle name="Обычный 44" xfId="425"/>
    <cellStyle name="Обычный 45" xfId="426"/>
    <cellStyle name="Обычный 46" xfId="421"/>
    <cellStyle name="Обычный 47" xfId="422"/>
    <cellStyle name="Обычный 48" xfId="423"/>
    <cellStyle name="Обычный 49" xfId="424"/>
    <cellStyle name="Обычный 5" xfId="370"/>
    <cellStyle name="Обычный 5 2" xfId="371"/>
    <cellStyle name="Обычный 5 2 2" xfId="372"/>
    <cellStyle name="Обычный 5 2 2 2" xfId="373"/>
    <cellStyle name="Обычный 5 2 3" xfId="374"/>
    <cellStyle name="Обычный 50" xfId="427"/>
    <cellStyle name="Обычный 51" xfId="428"/>
    <cellStyle name="Обычный 52" xfId="429"/>
    <cellStyle name="Обычный 53" xfId="430"/>
    <cellStyle name="Обычный 54" xfId="431"/>
    <cellStyle name="Обычный 55" xfId="433"/>
    <cellStyle name="Обычный 6" xfId="375"/>
    <cellStyle name="Обычный 7" xfId="376"/>
    <cellStyle name="Обычный 7 2" xfId="377"/>
    <cellStyle name="Обычный 7 2 2" xfId="378"/>
    <cellStyle name="Обычный 7 3" xfId="379"/>
    <cellStyle name="Обычный 7 3 2" xfId="380"/>
    <cellStyle name="Обычный 8" xfId="381"/>
    <cellStyle name="Обычный 8 2" xfId="382"/>
    <cellStyle name="Обычный 9" xfId="383"/>
    <cellStyle name="Обычный 9 2" xfId="384"/>
    <cellStyle name="Обычный_tmp" xfId="2"/>
    <cellStyle name="Финансовый 2" xfId="385"/>
    <cellStyle name="Финансовый 3" xfId="38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7"/>
  <sheetViews>
    <sheetView tabSelected="1" view="pageBreakPreview" zoomScaleSheetLayoutView="100" workbookViewId="0">
      <selection activeCell="C9" sqref="C9"/>
    </sheetView>
  </sheetViews>
  <sheetFormatPr defaultRowHeight="15"/>
  <cols>
    <col min="1" max="1" width="17.28515625" customWidth="1"/>
    <col min="2" max="2" width="12.42578125" customWidth="1"/>
    <col min="3" max="3" width="12" style="1" customWidth="1"/>
    <col min="4" max="4" width="11.7109375" customWidth="1"/>
    <col min="5" max="5" width="11.5703125" customWidth="1"/>
    <col min="6" max="6" width="10.7109375" customWidth="1"/>
    <col min="7" max="7" width="9.85546875" customWidth="1"/>
    <col min="8" max="8" width="8.85546875" bestFit="1" customWidth="1"/>
    <col min="9" max="10" width="14" hidden="1" customWidth="1"/>
    <col min="11" max="11" width="15" hidden="1" customWidth="1"/>
    <col min="12" max="12" width="18.28515625" customWidth="1"/>
    <col min="13" max="13" width="18.5703125" customWidth="1"/>
    <col min="14" max="14" width="17.140625" customWidth="1"/>
    <col min="16" max="16" width="18.85546875" customWidth="1"/>
  </cols>
  <sheetData>
    <row r="1" spans="1:16" ht="15.75">
      <c r="G1" s="2" t="s">
        <v>0</v>
      </c>
    </row>
    <row r="2" spans="1:16" ht="15.75">
      <c r="A2" s="69" t="s">
        <v>1</v>
      </c>
      <c r="B2" s="69"/>
      <c r="C2" s="69"/>
      <c r="D2" s="69"/>
      <c r="E2" s="69"/>
      <c r="F2" s="69"/>
      <c r="G2" s="69"/>
      <c r="H2" s="3"/>
    </row>
    <row r="3" spans="1:16" ht="15.75">
      <c r="A3" s="69" t="s">
        <v>49</v>
      </c>
      <c r="B3" s="69"/>
      <c r="C3" s="69"/>
      <c r="D3" s="69"/>
      <c r="E3" s="69"/>
      <c r="F3" s="69"/>
      <c r="G3" s="69"/>
      <c r="H3" s="4"/>
    </row>
    <row r="4" spans="1:16">
      <c r="A4" s="5"/>
      <c r="B4" s="5"/>
      <c r="C4" s="5"/>
      <c r="D4" s="5"/>
      <c r="E4" s="6"/>
      <c r="F4" s="6"/>
      <c r="G4" s="7" t="s">
        <v>2</v>
      </c>
      <c r="L4" s="70" t="s">
        <v>3</v>
      </c>
      <c r="M4" s="70" t="s">
        <v>4</v>
      </c>
      <c r="N4" s="70" t="s">
        <v>5</v>
      </c>
    </row>
    <row r="5" spans="1:16" ht="24.75" customHeight="1">
      <c r="A5" s="72" t="s">
        <v>6</v>
      </c>
      <c r="B5" s="73" t="s">
        <v>3</v>
      </c>
      <c r="C5" s="73" t="s">
        <v>7</v>
      </c>
      <c r="D5" s="73" t="s">
        <v>5</v>
      </c>
      <c r="E5" s="74" t="s">
        <v>8</v>
      </c>
      <c r="F5" s="75" t="s">
        <v>9</v>
      </c>
      <c r="G5" s="76"/>
      <c r="L5" s="71"/>
      <c r="M5" s="71"/>
      <c r="N5" s="71"/>
    </row>
    <row r="6" spans="1:16" ht="45.75" customHeight="1" thickBot="1">
      <c r="A6" s="72"/>
      <c r="B6" s="73"/>
      <c r="C6" s="73"/>
      <c r="D6" s="73"/>
      <c r="E6" s="74"/>
      <c r="F6" s="61" t="s">
        <v>10</v>
      </c>
      <c r="G6" s="62" t="s">
        <v>11</v>
      </c>
    </row>
    <row r="7" spans="1:16" ht="63">
      <c r="A7" s="11" t="s">
        <v>12</v>
      </c>
      <c r="B7" s="12">
        <f t="shared" ref="B7" si="0">L7/1000</f>
        <v>7385278.7832199996</v>
      </c>
      <c r="C7" s="13">
        <v>4805492</v>
      </c>
      <c r="D7" s="14">
        <f>N7/1000</f>
        <v>4803776.7903699996</v>
      </c>
      <c r="E7" s="14">
        <f>C7-D7</f>
        <v>1715.209630000405</v>
      </c>
      <c r="F7" s="15">
        <f t="shared" ref="F7:F9" si="1">D7/C7*100</f>
        <v>99.964307304434158</v>
      </c>
      <c r="G7" s="16">
        <f t="shared" ref="G7:G9" si="2">D7/B7*100</f>
        <v>65.045300676862752</v>
      </c>
      <c r="I7" s="17">
        <v>5205439636.5900002</v>
      </c>
      <c r="J7" s="18"/>
      <c r="K7" s="19">
        <v>158592612.22</v>
      </c>
      <c r="L7" s="65">
        <v>7385278783.2199993</v>
      </c>
      <c r="M7" s="63">
        <v>4810556679</v>
      </c>
      <c r="N7" s="67">
        <v>4803776790.3699999</v>
      </c>
      <c r="P7" s="20">
        <f t="shared" ref="P7:P8" si="3">M7-N7</f>
        <v>6779888.6300001144</v>
      </c>
    </row>
    <row r="8" spans="1:16" ht="63.75" thickBot="1">
      <c r="A8" s="11" t="s">
        <v>13</v>
      </c>
      <c r="B8" s="12">
        <v>12243173</v>
      </c>
      <c r="C8" s="13">
        <v>8686266</v>
      </c>
      <c r="D8" s="14">
        <f>N8/1000</f>
        <v>8686221.8349400014</v>
      </c>
      <c r="E8" s="14">
        <f t="shared" ref="E8" si="4">C8-D8</f>
        <v>44.165059998631477</v>
      </c>
      <c r="F8" s="15">
        <f t="shared" si="1"/>
        <v>99.999491552987223</v>
      </c>
      <c r="G8" s="16">
        <f t="shared" si="2"/>
        <v>70.947472807416844</v>
      </c>
      <c r="I8" s="21">
        <v>8855884485.0599995</v>
      </c>
      <c r="J8" s="22"/>
      <c r="K8" s="23">
        <v>416128931.18000001</v>
      </c>
      <c r="L8" s="66">
        <v>12243173508.890001</v>
      </c>
      <c r="M8" s="64">
        <v>8942959518.75</v>
      </c>
      <c r="N8" s="68">
        <v>8686221834.9400005</v>
      </c>
      <c r="P8" s="20">
        <f t="shared" si="3"/>
        <v>256737683.80999947</v>
      </c>
    </row>
    <row r="9" spans="1:16" ht="15.75">
      <c r="A9" s="24" t="s">
        <v>14</v>
      </c>
      <c r="B9" s="25">
        <f>B7+B8</f>
        <v>19628451.783220001</v>
      </c>
      <c r="C9" s="26">
        <f>C7+C8</f>
        <v>13491758</v>
      </c>
      <c r="D9" s="26">
        <f>D7+D8</f>
        <v>13489998.62531</v>
      </c>
      <c r="E9" s="26">
        <f>E7+E8</f>
        <v>1759.3746899990365</v>
      </c>
      <c r="F9" s="27">
        <f t="shared" si="1"/>
        <v>99.986959633503659</v>
      </c>
      <c r="G9" s="28">
        <f t="shared" si="2"/>
        <v>68.726758352089433</v>
      </c>
      <c r="I9" s="29">
        <f>SUM(I7:I8)</f>
        <v>14061324121.65</v>
      </c>
      <c r="J9" s="30">
        <f>SUM(J7:J8)</f>
        <v>0</v>
      </c>
      <c r="K9" s="29">
        <f>SUM(K7:K8)</f>
        <v>574721543.39999998</v>
      </c>
    </row>
    <row r="10" spans="1:16" ht="15.75">
      <c r="A10" s="31"/>
      <c r="B10" s="32"/>
      <c r="C10" s="32"/>
      <c r="D10" s="32"/>
      <c r="E10" s="32"/>
      <c r="F10" s="33"/>
      <c r="G10" s="34"/>
    </row>
    <row r="11" spans="1:16" ht="33.75" customHeight="1">
      <c r="A11" s="35"/>
      <c r="B11" s="36"/>
      <c r="C11" s="37"/>
      <c r="D11" s="35"/>
      <c r="E11" s="38"/>
      <c r="F11" s="39"/>
      <c r="G11" s="6"/>
      <c r="H11" s="6"/>
      <c r="L11" s="40">
        <f>L7+L8</f>
        <v>19628452292.110001</v>
      </c>
      <c r="M11" s="40">
        <f>M7+M8</f>
        <v>13753516197.75</v>
      </c>
      <c r="N11" s="40">
        <f>N7+N8</f>
        <v>13489998625.310001</v>
      </c>
      <c r="P11" s="40">
        <f>M11-N11</f>
        <v>263517572.43999863</v>
      </c>
    </row>
    <row r="12" spans="1:16" s="41" customFormat="1" ht="15.75">
      <c r="A12" s="35"/>
      <c r="B12" s="42"/>
      <c r="C12" s="43"/>
      <c r="D12" s="35"/>
      <c r="E12" s="44"/>
      <c r="F12" s="39"/>
      <c r="G12" s="6"/>
      <c r="I12" s="45">
        <v>14364924.60613</v>
      </c>
      <c r="J12" s="45"/>
      <c r="K12" s="45">
        <v>12027165.63404</v>
      </c>
      <c r="M12" s="46"/>
    </row>
    <row r="13" spans="1:16" s="41" customFormat="1" ht="15.75">
      <c r="A13" s="35"/>
      <c r="B13" s="42"/>
      <c r="C13" s="43"/>
      <c r="D13" s="35"/>
      <c r="E13" s="44"/>
      <c r="F13" s="39"/>
      <c r="G13" s="6"/>
    </row>
    <row r="14" spans="1:16" s="41" customFormat="1" ht="15.75">
      <c r="A14" s="35"/>
      <c r="B14" s="42"/>
      <c r="C14" s="43"/>
      <c r="D14" s="35"/>
      <c r="E14" s="44"/>
      <c r="F14" s="39"/>
      <c r="G14" s="6"/>
    </row>
    <row r="15" spans="1:16" ht="15.75">
      <c r="A15" s="35"/>
      <c r="B15" s="47"/>
      <c r="C15" s="37"/>
      <c r="D15" s="48"/>
      <c r="E15" s="49"/>
      <c r="F15" s="49"/>
      <c r="G15" s="50"/>
    </row>
    <row r="16" spans="1:16" ht="18.75">
      <c r="A16" s="35"/>
      <c r="B16" s="47"/>
      <c r="C16" s="6"/>
      <c r="D16" s="49"/>
      <c r="E16" s="49"/>
      <c r="F16" s="49"/>
      <c r="G16" s="51"/>
      <c r="L16" s="36"/>
    </row>
    <row r="17" spans="14:14">
      <c r="N17" s="52"/>
    </row>
  </sheetData>
  <mergeCells count="11">
    <mergeCell ref="A2:G2"/>
    <mergeCell ref="A3:G3"/>
    <mergeCell ref="L4:L5"/>
    <mergeCell ref="M4:M5"/>
    <mergeCell ref="N4:N5"/>
    <mergeCell ref="A5:A6"/>
    <mergeCell ref="B5:B6"/>
    <mergeCell ref="C5:C6"/>
    <mergeCell ref="D5:D6"/>
    <mergeCell ref="E5:E6"/>
    <mergeCell ref="F5:G5"/>
  </mergeCells>
  <pageMargins left="0.590551137924194" right="0.23622046411037401" top="0.74803149700164784" bottom="0.74803149700164784" header="0.31496062874793995" footer="0.31496062874793995"/>
  <pageSetup paperSize="9" scale="11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45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46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v>4761817</v>
      </c>
      <c r="C6" s="14">
        <v>3268082</v>
      </c>
      <c r="D6" s="14">
        <v>3267588</v>
      </c>
      <c r="E6" s="14">
        <f t="shared" ref="E6:E7" si="0">D6-C6</f>
        <v>-494</v>
      </c>
      <c r="F6" s="15">
        <f t="shared" ref="F6:F9" si="1">D6*100/C6</f>
        <v>99.984884100215353</v>
      </c>
      <c r="G6" s="16">
        <f t="shared" ref="G6:G9" si="2">D6/B6*100</f>
        <v>68.620612677891657</v>
      </c>
      <c r="J6">
        <v>4750047</v>
      </c>
      <c r="K6">
        <v>2927716.09</v>
      </c>
      <c r="L6">
        <v>2927500.02</v>
      </c>
    </row>
    <row r="7" spans="1:12" ht="76.5" customHeight="1">
      <c r="A7" s="53" t="s">
        <v>13</v>
      </c>
      <c r="B7" s="14">
        <v>5790404</v>
      </c>
      <c r="C7" s="14">
        <v>4203402</v>
      </c>
      <c r="D7" s="14">
        <v>4203068</v>
      </c>
      <c r="E7" s="14">
        <f t="shared" si="0"/>
        <v>-334</v>
      </c>
      <c r="F7" s="15">
        <f t="shared" si="1"/>
        <v>99.992054055262855</v>
      </c>
      <c r="G7" s="16">
        <f t="shared" si="2"/>
        <v>72.58678323654101</v>
      </c>
      <c r="J7">
        <v>5702908.7199999997</v>
      </c>
      <c r="K7">
        <v>3631915.83</v>
      </c>
      <c r="L7">
        <v>3631335.97</v>
      </c>
    </row>
    <row r="8" spans="1:12" ht="48.75" customHeight="1">
      <c r="A8" s="53" t="s">
        <v>21</v>
      </c>
      <c r="B8" s="14">
        <v>16683</v>
      </c>
      <c r="C8" s="14">
        <v>6036</v>
      </c>
      <c r="D8" s="14">
        <v>6036</v>
      </c>
      <c r="E8" s="14">
        <v>0</v>
      </c>
      <c r="F8" s="15">
        <f t="shared" si="1"/>
        <v>100</v>
      </c>
      <c r="G8" s="16">
        <f t="shared" si="2"/>
        <v>36.180543067793565</v>
      </c>
      <c r="J8">
        <v>16682.72</v>
      </c>
      <c r="K8">
        <v>5963.34</v>
      </c>
      <c r="L8">
        <v>5963.34</v>
      </c>
    </row>
    <row r="9" spans="1:12" ht="15.75">
      <c r="A9" s="60" t="s">
        <v>14</v>
      </c>
      <c r="B9" s="26">
        <f>SUM(B6:B8)</f>
        <v>10568904</v>
      </c>
      <c r="C9" s="26">
        <f>SUM(C6:C8)</f>
        <v>7477520</v>
      </c>
      <c r="D9" s="26">
        <f>SUM(D6:D8)</f>
        <v>7476692</v>
      </c>
      <c r="E9" s="26">
        <f>SUM(E6:E8)</f>
        <v>-828</v>
      </c>
      <c r="F9" s="27">
        <f t="shared" si="1"/>
        <v>99.988926809958386</v>
      </c>
      <c r="G9" s="54">
        <f t="shared" si="2"/>
        <v>70.742358904953633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47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48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f t="shared" ref="B6:B8" si="0">J6</f>
        <v>4761839</v>
      </c>
      <c r="C6" s="14">
        <f t="shared" ref="C6:C8" si="1">K6</f>
        <v>3690438</v>
      </c>
      <c r="D6" s="14">
        <f t="shared" ref="D6:D8" si="2">L6</f>
        <v>3684307</v>
      </c>
      <c r="E6" s="14">
        <f t="shared" ref="E6:E7" si="3">D6-C6</f>
        <v>-6131</v>
      </c>
      <c r="F6" s="15">
        <f t="shared" ref="F6:F9" si="4">D6*100/C6</f>
        <v>99.833867958220679</v>
      </c>
      <c r="G6" s="16">
        <f t="shared" ref="G6:G9" si="5">D6/B6*100</f>
        <v>77.371515500629059</v>
      </c>
      <c r="J6">
        <v>4761839</v>
      </c>
      <c r="K6">
        <v>3690438</v>
      </c>
      <c r="L6">
        <v>3684307</v>
      </c>
    </row>
    <row r="7" spans="1:12" ht="76.5" customHeight="1">
      <c r="A7" s="53" t="s">
        <v>13</v>
      </c>
      <c r="B7" s="14">
        <f t="shared" si="0"/>
        <v>5873257</v>
      </c>
      <c r="C7" s="14">
        <f t="shared" si="1"/>
        <v>5085325</v>
      </c>
      <c r="D7" s="14">
        <f t="shared" si="2"/>
        <v>5084802</v>
      </c>
      <c r="E7" s="14">
        <f t="shared" si="3"/>
        <v>-523</v>
      </c>
      <c r="F7" s="15">
        <f t="shared" si="4"/>
        <v>99.98971550490873</v>
      </c>
      <c r="G7" s="16">
        <f t="shared" si="5"/>
        <v>86.575506571566677</v>
      </c>
      <c r="J7">
        <v>5873257</v>
      </c>
      <c r="K7">
        <v>5085325</v>
      </c>
      <c r="L7">
        <v>5084802</v>
      </c>
    </row>
    <row r="8" spans="1:12" ht="48.75" customHeight="1">
      <c r="A8" s="53" t="s">
        <v>21</v>
      </c>
      <c r="B8" s="14">
        <f t="shared" si="0"/>
        <v>16683</v>
      </c>
      <c r="C8" s="14">
        <f t="shared" si="1"/>
        <v>6036</v>
      </c>
      <c r="D8" s="14">
        <f t="shared" si="2"/>
        <v>6036</v>
      </c>
      <c r="E8" s="14">
        <v>0</v>
      </c>
      <c r="F8" s="15">
        <f t="shared" si="4"/>
        <v>100</v>
      </c>
      <c r="G8" s="16">
        <f t="shared" si="5"/>
        <v>36.180543067793565</v>
      </c>
      <c r="J8">
        <v>16683</v>
      </c>
      <c r="K8">
        <v>6036</v>
      </c>
      <c r="L8">
        <v>6036</v>
      </c>
    </row>
    <row r="9" spans="1:12" ht="15.75">
      <c r="A9" s="60" t="s">
        <v>14</v>
      </c>
      <c r="B9" s="26">
        <f>SUM(B6:B8)</f>
        <v>10651779</v>
      </c>
      <c r="C9" s="26">
        <f>SUM(C6:C8)</f>
        <v>8781799</v>
      </c>
      <c r="D9" s="26">
        <f>SUM(D6:D8)</f>
        <v>8775145</v>
      </c>
      <c r="E9" s="26">
        <f>SUM(E6:E8)</f>
        <v>-6654</v>
      </c>
      <c r="F9" s="27">
        <f t="shared" si="4"/>
        <v>99.924229648162068</v>
      </c>
      <c r="G9" s="54">
        <f t="shared" si="5"/>
        <v>82.381966430208507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15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18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4271613.09</v>
      </c>
      <c r="C6" s="14">
        <v>452421.36</v>
      </c>
      <c r="D6" s="14">
        <v>448575.97</v>
      </c>
      <c r="E6" s="14">
        <f t="shared" ref="E6:E7" si="0">D6-C6</f>
        <v>-3845.390000000014</v>
      </c>
      <c r="F6" s="15">
        <f t="shared" ref="F6:F9" si="1">D6*100/C6</f>
        <v>99.150042341060114</v>
      </c>
      <c r="G6" s="16">
        <f t="shared" ref="G6:G9" si="2">D6/B6*100</f>
        <v>10.501324922197014</v>
      </c>
    </row>
    <row r="7" spans="1:8" ht="76.5" customHeight="1">
      <c r="A7" s="53" t="s">
        <v>13</v>
      </c>
      <c r="B7" s="14">
        <v>4278382.68</v>
      </c>
      <c r="C7" s="14">
        <v>541068.57999999996</v>
      </c>
      <c r="D7" s="14">
        <v>540271.66</v>
      </c>
      <c r="E7" s="14">
        <f t="shared" si="0"/>
        <v>-796.91999999992549</v>
      </c>
      <c r="F7" s="15">
        <f t="shared" si="1"/>
        <v>99.852713680029254</v>
      </c>
      <c r="G7" s="16">
        <f t="shared" si="2"/>
        <v>12.627941453801887</v>
      </c>
    </row>
    <row r="8" spans="1:8" ht="48.75" customHeight="1">
      <c r="A8" s="53" t="s">
        <v>21</v>
      </c>
      <c r="B8" s="14">
        <v>16682.72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8566678.4900000002</v>
      </c>
      <c r="C9" s="26">
        <f>SUM(C6:C8)</f>
        <v>993489.94</v>
      </c>
      <c r="D9" s="26">
        <f>SUM(D6:D8)</f>
        <v>988847.63</v>
      </c>
      <c r="E9" s="26">
        <f>SUM(E6:E8)</f>
        <v>-4642.3099999999395</v>
      </c>
      <c r="F9" s="27">
        <f t="shared" si="1"/>
        <v>99.532727024895692</v>
      </c>
      <c r="G9" s="54">
        <f t="shared" si="2"/>
        <v>11.54295251250873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26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27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4271613</v>
      </c>
      <c r="C6" s="14">
        <v>826103</v>
      </c>
      <c r="D6" s="14">
        <v>825245</v>
      </c>
      <c r="E6" s="14">
        <f t="shared" ref="E6:E7" si="0">D6-C6</f>
        <v>-858</v>
      </c>
      <c r="F6" s="15">
        <f t="shared" ref="F6:F9" si="1">D6*100/C6</f>
        <v>99.896138859197947</v>
      </c>
      <c r="G6" s="16">
        <f t="shared" ref="G6:G9" si="2">D6/B6*100</f>
        <v>19.319282903203074</v>
      </c>
    </row>
    <row r="7" spans="1:8" ht="76.5" customHeight="1">
      <c r="A7" s="53" t="s">
        <v>13</v>
      </c>
      <c r="B7" s="14">
        <v>4315344</v>
      </c>
      <c r="C7" s="14">
        <v>938416</v>
      </c>
      <c r="D7" s="14">
        <v>938278</v>
      </c>
      <c r="E7" s="14">
        <f t="shared" si="0"/>
        <v>-138</v>
      </c>
      <c r="F7" s="15">
        <f t="shared" si="1"/>
        <v>99.985294368382469</v>
      </c>
      <c r="G7" s="16">
        <f t="shared" si="2"/>
        <v>21.742832089400057</v>
      </c>
    </row>
    <row r="8" spans="1:8" ht="48.75" customHeight="1">
      <c r="A8" s="53" t="s">
        <v>21</v>
      </c>
      <c r="B8" s="14">
        <v>16682.72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8603639.7200000007</v>
      </c>
      <c r="C9" s="26">
        <f>SUM(C6:C8)</f>
        <v>1764519</v>
      </c>
      <c r="D9" s="26">
        <f>SUM(D6:D8)</f>
        <v>1763523</v>
      </c>
      <c r="E9" s="26">
        <f>SUM(E6:E8)</f>
        <v>-996</v>
      </c>
      <c r="F9" s="27">
        <f t="shared" si="1"/>
        <v>99.943554022370975</v>
      </c>
      <c r="G9" s="54">
        <f t="shared" si="2"/>
        <v>20.497406416269602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5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28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29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4281540</v>
      </c>
      <c r="C6" s="14">
        <v>1198289.68</v>
      </c>
      <c r="D6" s="14">
        <v>1197678.76</v>
      </c>
      <c r="E6" s="14">
        <f t="shared" ref="E6:E7" si="0">D6-C6</f>
        <v>-610.91999999992549</v>
      </c>
      <c r="F6" s="15">
        <f t="shared" ref="F6:F9" si="1">D6*100/C6</f>
        <v>99.949017336108582</v>
      </c>
      <c r="G6" s="16">
        <f t="shared" ref="G6:G9" si="2">D6/B6*100</f>
        <v>27.973083516678578</v>
      </c>
    </row>
    <row r="7" spans="1:8" ht="76.5" customHeight="1">
      <c r="A7" s="53" t="s">
        <v>13</v>
      </c>
      <c r="B7" s="14">
        <v>6048756</v>
      </c>
      <c r="C7" s="14">
        <v>1310013.24</v>
      </c>
      <c r="D7" s="14">
        <v>1309436.27</v>
      </c>
      <c r="E7" s="14">
        <f t="shared" si="0"/>
        <v>-576.96999999997206</v>
      </c>
      <c r="F7" s="15">
        <f t="shared" si="1"/>
        <v>99.955956933687176</v>
      </c>
      <c r="G7" s="16">
        <f t="shared" si="2"/>
        <v>21.648025974266442</v>
      </c>
    </row>
    <row r="8" spans="1:8" ht="48.75" customHeight="1">
      <c r="A8" s="53" t="s">
        <v>21</v>
      </c>
      <c r="B8" s="14">
        <v>16683</v>
      </c>
      <c r="C8" s="14">
        <v>0</v>
      </c>
      <c r="D8" s="14">
        <v>0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10346979</v>
      </c>
      <c r="C9" s="26">
        <f>SUM(C6:C8)</f>
        <v>2508302.92</v>
      </c>
      <c r="D9" s="26">
        <f>SUM(D6:D8)</f>
        <v>2507115.0300000003</v>
      </c>
      <c r="E9" s="26">
        <f>SUM(E6:E8)</f>
        <v>-1187.8899999998976</v>
      </c>
      <c r="F9" s="27">
        <f t="shared" si="1"/>
        <v>99.952641684920593</v>
      </c>
      <c r="G9" s="54">
        <f t="shared" si="2"/>
        <v>24.230406092444955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.75">
      <c r="A12" s="49" t="s">
        <v>22</v>
      </c>
      <c r="B12" s="47"/>
      <c r="C12" s="56"/>
      <c r="D12" s="35"/>
      <c r="E12" s="44"/>
      <c r="F12" s="39"/>
      <c r="G12" s="6"/>
      <c r="H12" s="6"/>
    </row>
    <row r="13" spans="1:8" ht="15.75">
      <c r="A13" s="49" t="s">
        <v>23</v>
      </c>
      <c r="B13" s="47"/>
      <c r="C13" s="56"/>
      <c r="D13" s="49"/>
      <c r="E13" s="49"/>
      <c r="F13" s="49"/>
      <c r="G13" s="50"/>
      <c r="H13" s="41"/>
    </row>
    <row r="14" spans="1:8" s="6" customFormat="1" ht="15.75">
      <c r="A14" s="49" t="s">
        <v>24</v>
      </c>
      <c r="B14" s="35"/>
      <c r="C14" s="57"/>
      <c r="D14" s="49"/>
      <c r="E14" s="49"/>
      <c r="F14" s="49"/>
      <c r="G14" s="50" t="s">
        <v>25</v>
      </c>
      <c r="H14" s="50"/>
    </row>
    <row r="15" spans="1:8" s="41" customFormat="1" ht="15.75">
      <c r="A15" s="35"/>
      <c r="B15" s="55"/>
      <c r="D15" s="49"/>
      <c r="E15" s="49"/>
      <c r="F15" s="49"/>
      <c r="G15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30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31</v>
      </c>
      <c r="D5" s="9" t="s">
        <v>5</v>
      </c>
      <c r="E5" s="9" t="s">
        <v>8</v>
      </c>
      <c r="F5" s="9" t="s">
        <v>19</v>
      </c>
      <c r="G5" s="10" t="s">
        <v>20</v>
      </c>
    </row>
    <row r="6" spans="1:8" ht="56.25" customHeight="1">
      <c r="A6" s="53" t="s">
        <v>12</v>
      </c>
      <c r="B6" s="14">
        <v>4281539.54</v>
      </c>
      <c r="C6" s="14">
        <v>1585361</v>
      </c>
      <c r="D6" s="14">
        <v>1584781.1</v>
      </c>
      <c r="E6" s="14">
        <f t="shared" ref="E6:E7" si="0">D6-C6</f>
        <v>-579.89999999990687</v>
      </c>
      <c r="F6" s="15">
        <f t="shared" ref="F6:F9" si="1">D6*100/C6</f>
        <v>99.963421580321452</v>
      </c>
      <c r="G6" s="16">
        <f t="shared" ref="G6:G9" si="2">D6/B6*100</f>
        <v>37.014281549762359</v>
      </c>
    </row>
    <row r="7" spans="1:8" ht="76.5" customHeight="1">
      <c r="A7" s="53" t="s">
        <v>13</v>
      </c>
      <c r="B7" s="14">
        <v>6097283</v>
      </c>
      <c r="C7" s="14">
        <v>1783233.65</v>
      </c>
      <c r="D7" s="14">
        <v>1782727.08</v>
      </c>
      <c r="E7" s="14">
        <f t="shared" si="0"/>
        <v>-506.56999999983236</v>
      </c>
      <c r="F7" s="15">
        <f t="shared" si="1"/>
        <v>99.971592617714464</v>
      </c>
      <c r="G7" s="16">
        <f t="shared" si="2"/>
        <v>29.238057016543273</v>
      </c>
    </row>
    <row r="8" spans="1:8" ht="48.75" customHeight="1">
      <c r="A8" s="53" t="s">
        <v>21</v>
      </c>
      <c r="B8" s="14">
        <v>16683</v>
      </c>
      <c r="C8" s="14">
        <v>1393.18</v>
      </c>
      <c r="D8" s="14">
        <v>1393.18</v>
      </c>
      <c r="E8" s="14">
        <v>0</v>
      </c>
      <c r="F8" s="15">
        <v>0</v>
      </c>
      <c r="G8" s="16">
        <v>0</v>
      </c>
    </row>
    <row r="9" spans="1:8" ht="15.75">
      <c r="A9" s="24" t="s">
        <v>14</v>
      </c>
      <c r="B9" s="26">
        <f>SUM(B6:B8)</f>
        <v>10395505.539999999</v>
      </c>
      <c r="C9" s="26">
        <f>SUM(C6:C8)</f>
        <v>3369987.83</v>
      </c>
      <c r="D9" s="26">
        <f>SUM(D6:D8)</f>
        <v>3368901.3600000003</v>
      </c>
      <c r="E9" s="26">
        <f>SUM(E6:E8)</f>
        <v>-1086.4699999997392</v>
      </c>
      <c r="F9" s="27">
        <f t="shared" si="1"/>
        <v>99.967760417698614</v>
      </c>
      <c r="G9" s="54">
        <f t="shared" si="2"/>
        <v>32.407287428563102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20" customWidth="1"/>
    <col min="2" max="3" width="15.7109375" customWidth="1"/>
    <col min="4" max="4" width="14.7109375" customWidth="1"/>
    <col min="5" max="5" width="13.425781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38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39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56.25" customHeight="1">
      <c r="A6" s="53" t="s">
        <v>12</v>
      </c>
      <c r="B6" s="14">
        <v>4576150</v>
      </c>
      <c r="C6" s="14">
        <v>1920294</v>
      </c>
      <c r="D6" s="14">
        <v>1920001</v>
      </c>
      <c r="E6" s="14">
        <f t="shared" ref="E6:E7" si="0">D6-C6</f>
        <v>-293</v>
      </c>
      <c r="F6" s="15">
        <f t="shared" ref="F6:F9" si="1">D6*100/C6</f>
        <v>99.984741919726872</v>
      </c>
      <c r="G6" s="16">
        <f t="shared" ref="G6:G9" si="2">D6/B6*100</f>
        <v>41.956688482676483</v>
      </c>
    </row>
    <row r="7" spans="1:8" ht="76.5" customHeight="1">
      <c r="A7" s="53" t="s">
        <v>13</v>
      </c>
      <c r="B7" s="14">
        <v>5294024</v>
      </c>
      <c r="C7" s="14">
        <v>2263687</v>
      </c>
      <c r="D7" s="14">
        <v>2263438</v>
      </c>
      <c r="E7" s="14">
        <f t="shared" si="0"/>
        <v>-249</v>
      </c>
      <c r="F7" s="15">
        <f t="shared" si="1"/>
        <v>99.989000246058751</v>
      </c>
      <c r="G7" s="16">
        <f t="shared" si="2"/>
        <v>42.754585169995451</v>
      </c>
    </row>
    <row r="8" spans="1:8" ht="48.75" customHeight="1">
      <c r="A8" s="53" t="s">
        <v>21</v>
      </c>
      <c r="B8" s="14">
        <v>16683</v>
      </c>
      <c r="C8" s="14">
        <v>1393</v>
      </c>
      <c r="D8" s="14">
        <v>1393</v>
      </c>
      <c r="E8" s="14">
        <v>0</v>
      </c>
      <c r="F8" s="15">
        <f t="shared" si="1"/>
        <v>100</v>
      </c>
      <c r="G8" s="16">
        <f t="shared" si="2"/>
        <v>8.3498171791644182</v>
      </c>
    </row>
    <row r="9" spans="1:8" ht="15.75">
      <c r="A9" s="60" t="s">
        <v>14</v>
      </c>
      <c r="B9" s="26">
        <f>SUM(B6:B8)</f>
        <v>9886857</v>
      </c>
      <c r="C9" s="26">
        <f>SUM(C6:C8)</f>
        <v>4185374</v>
      </c>
      <c r="D9" s="26">
        <f>SUM(D6:D8)</f>
        <v>4184832</v>
      </c>
      <c r="E9" s="26">
        <f>SUM(E6:E8)</f>
        <v>-542</v>
      </c>
      <c r="F9" s="27">
        <f t="shared" si="1"/>
        <v>99.987050141755546</v>
      </c>
      <c r="G9" s="54">
        <f t="shared" si="2"/>
        <v>42.327222898035238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40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41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67.150000000000006" customHeight="1">
      <c r="A6" s="53" t="s">
        <v>12</v>
      </c>
      <c r="B6" s="14">
        <v>4576151</v>
      </c>
      <c r="C6" s="14">
        <v>2265681</v>
      </c>
      <c r="D6" s="14">
        <v>2264315</v>
      </c>
      <c r="E6" s="14">
        <f t="shared" ref="E6:E7" si="0">D6-C6</f>
        <v>-1366</v>
      </c>
      <c r="F6" s="15">
        <f t="shared" ref="F6:F9" si="1">D6*100/C6</f>
        <v>99.939709076432209</v>
      </c>
      <c r="G6" s="16">
        <f t="shared" ref="G6:G9" si="2">D6/B6*100</f>
        <v>49.480775437698625</v>
      </c>
    </row>
    <row r="7" spans="1:8" ht="76.5" customHeight="1">
      <c r="A7" s="53" t="s">
        <v>13</v>
      </c>
      <c r="B7" s="14">
        <v>5300940</v>
      </c>
      <c r="C7" s="14">
        <v>2624325</v>
      </c>
      <c r="D7" s="14">
        <v>2623518</v>
      </c>
      <c r="E7" s="14">
        <f t="shared" si="0"/>
        <v>-807</v>
      </c>
      <c r="F7" s="15">
        <f t="shared" si="1"/>
        <v>99.969249235517708</v>
      </c>
      <c r="G7" s="16">
        <f t="shared" si="2"/>
        <v>49.491561873931794</v>
      </c>
    </row>
    <row r="8" spans="1:8" ht="48.75" customHeight="1">
      <c r="A8" s="53" t="s">
        <v>21</v>
      </c>
      <c r="B8" s="14">
        <v>16683</v>
      </c>
      <c r="C8" s="14">
        <v>2146</v>
      </c>
      <c r="D8" s="14">
        <v>2146</v>
      </c>
      <c r="E8" s="14">
        <v>0</v>
      </c>
      <c r="F8" s="15">
        <f t="shared" si="1"/>
        <v>100</v>
      </c>
      <c r="G8" s="16">
        <f t="shared" si="2"/>
        <v>12.863393874003476</v>
      </c>
    </row>
    <row r="9" spans="1:8" ht="15.75">
      <c r="A9" s="60" t="s">
        <v>14</v>
      </c>
      <c r="B9" s="26">
        <f>SUM(B6:B8)</f>
        <v>9893774</v>
      </c>
      <c r="C9" s="26">
        <f>SUM(C6:C8)</f>
        <v>4892152</v>
      </c>
      <c r="D9" s="26">
        <f>SUM(D6:D8)</f>
        <v>4889979</v>
      </c>
      <c r="E9" s="26">
        <f>SUM(E6:E8)</f>
        <v>-2173</v>
      </c>
      <c r="F9" s="27">
        <f t="shared" si="1"/>
        <v>99.955581919776819</v>
      </c>
      <c r="G9" s="54">
        <f t="shared" si="2"/>
        <v>49.424809986563268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8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8" ht="18.75">
      <c r="A2" s="77" t="s">
        <v>42</v>
      </c>
      <c r="B2" s="77"/>
      <c r="C2" s="77"/>
      <c r="D2" s="77"/>
      <c r="E2" s="77"/>
      <c r="F2" s="77"/>
      <c r="G2" s="77"/>
      <c r="H2" s="4"/>
    </row>
    <row r="3" spans="1:8">
      <c r="A3" s="5"/>
      <c r="B3" s="5"/>
      <c r="C3" s="5"/>
      <c r="D3" s="5"/>
      <c r="E3" s="6"/>
      <c r="F3" s="6"/>
      <c r="G3" s="6"/>
    </row>
    <row r="4" spans="1:8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8" ht="74.25" customHeight="1">
      <c r="A5" s="8" t="s">
        <v>6</v>
      </c>
      <c r="B5" s="8" t="s">
        <v>17</v>
      </c>
      <c r="C5" s="8" t="s">
        <v>41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8" ht="67.150000000000006" customHeight="1">
      <c r="A6" s="53" t="s">
        <v>12</v>
      </c>
      <c r="B6" s="14">
        <v>4734546</v>
      </c>
      <c r="C6" s="14">
        <v>2616141</v>
      </c>
      <c r="D6" s="14">
        <v>2614682</v>
      </c>
      <c r="E6" s="14">
        <f t="shared" ref="E6:E7" si="0">D6-C6</f>
        <v>-1459</v>
      </c>
      <c r="F6" s="15">
        <f t="shared" ref="F6:F9" si="1">D6*100/C6</f>
        <v>99.944230834653027</v>
      </c>
      <c r="G6" s="16">
        <f t="shared" ref="G6:G9" si="2">D6/B6*100</f>
        <v>55.225611917172202</v>
      </c>
    </row>
    <row r="7" spans="1:8" ht="76.5" customHeight="1">
      <c r="A7" s="53" t="s">
        <v>13</v>
      </c>
      <c r="B7" s="14">
        <v>5644031</v>
      </c>
      <c r="C7" s="14">
        <v>3125182</v>
      </c>
      <c r="D7" s="14">
        <v>3124749</v>
      </c>
      <c r="E7" s="14">
        <f t="shared" si="0"/>
        <v>-433</v>
      </c>
      <c r="F7" s="15">
        <f t="shared" si="1"/>
        <v>99.986144806926447</v>
      </c>
      <c r="G7" s="16">
        <f t="shared" si="2"/>
        <v>55.363781665975964</v>
      </c>
    </row>
    <row r="8" spans="1:8" ht="48.75" customHeight="1">
      <c r="A8" s="53" t="s">
        <v>21</v>
      </c>
      <c r="B8" s="14">
        <v>16683</v>
      </c>
      <c r="C8" s="14">
        <v>4626</v>
      </c>
      <c r="D8" s="14">
        <v>4626</v>
      </c>
      <c r="E8" s="14">
        <v>0</v>
      </c>
      <c r="F8" s="15">
        <f t="shared" si="1"/>
        <v>100</v>
      </c>
      <c r="G8" s="16">
        <f t="shared" si="2"/>
        <v>27.728825750764251</v>
      </c>
    </row>
    <row r="9" spans="1:8" ht="15.75">
      <c r="A9" s="60" t="s">
        <v>14</v>
      </c>
      <c r="B9" s="26">
        <f>SUM(B6:B8)</f>
        <v>10395260</v>
      </c>
      <c r="C9" s="26">
        <f>SUM(C6:C8)</f>
        <v>5745949</v>
      </c>
      <c r="D9" s="26">
        <f>SUM(D6:D8)</f>
        <v>5744057</v>
      </c>
      <c r="E9" s="26">
        <f>SUM(E6:E8)</f>
        <v>-1892</v>
      </c>
      <c r="F9" s="27">
        <f t="shared" si="1"/>
        <v>99.967072454001936</v>
      </c>
      <c r="G9" s="54">
        <f t="shared" si="2"/>
        <v>55.256501520885479</v>
      </c>
    </row>
    <row r="10" spans="1:8">
      <c r="A10" s="35"/>
      <c r="B10" s="55"/>
      <c r="C10" s="56"/>
      <c r="D10" s="35"/>
      <c r="E10" s="38"/>
      <c r="F10" s="39"/>
      <c r="G10" s="6"/>
      <c r="H10" s="6"/>
    </row>
    <row r="11" spans="1:8" ht="33.75" customHeight="1">
      <c r="A11" s="35"/>
      <c r="B11" s="36"/>
      <c r="C11" s="56"/>
      <c r="D11" s="35"/>
      <c r="E11" s="38"/>
      <c r="F11" s="39"/>
      <c r="G11" s="6"/>
      <c r="H11" s="6"/>
    </row>
    <row r="12" spans="1:8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8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8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8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8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workbookViewId="0"/>
  </sheetViews>
  <sheetFormatPr defaultColWidth="8.85546875" defaultRowHeight="15"/>
  <cols>
    <col min="1" max="1" width="16.28515625" customWidth="1"/>
    <col min="2" max="3" width="15.7109375" customWidth="1"/>
    <col min="4" max="4" width="13.5703125" customWidth="1"/>
    <col min="5" max="5" width="12.28515625" customWidth="1"/>
    <col min="6" max="6" width="12.85546875" customWidth="1"/>
    <col min="7" max="7" width="13.28515625" customWidth="1"/>
  </cols>
  <sheetData>
    <row r="1" spans="1:12" ht="18.75">
      <c r="A1" s="77" t="s">
        <v>1</v>
      </c>
      <c r="B1" s="77"/>
      <c r="C1" s="77"/>
      <c r="D1" s="77"/>
      <c r="E1" s="77"/>
      <c r="F1" s="77"/>
      <c r="G1" s="77"/>
      <c r="H1" s="3"/>
    </row>
    <row r="2" spans="1:12" ht="18.75">
      <c r="A2" s="77" t="s">
        <v>43</v>
      </c>
      <c r="B2" s="77"/>
      <c r="C2" s="77"/>
      <c r="D2" s="77"/>
      <c r="E2" s="77"/>
      <c r="F2" s="77"/>
      <c r="G2" s="77"/>
      <c r="H2" s="4"/>
    </row>
    <row r="3" spans="1:12">
      <c r="A3" s="5"/>
      <c r="B3" s="5"/>
      <c r="C3" s="5"/>
      <c r="D3" s="5"/>
      <c r="E3" s="6"/>
      <c r="F3" s="6"/>
      <c r="G3" s="6"/>
    </row>
    <row r="4" spans="1:12" ht="16.5" hidden="1" customHeight="1">
      <c r="A4" s="5"/>
      <c r="B4" s="78" t="s">
        <v>16</v>
      </c>
      <c r="C4" s="79"/>
      <c r="D4" s="79"/>
      <c r="E4" s="79"/>
      <c r="F4" s="79"/>
      <c r="G4" s="80"/>
    </row>
    <row r="5" spans="1:12" ht="74.25" customHeight="1">
      <c r="A5" s="8" t="s">
        <v>6</v>
      </c>
      <c r="B5" s="8" t="s">
        <v>17</v>
      </c>
      <c r="C5" s="8" t="s">
        <v>44</v>
      </c>
      <c r="D5" s="8" t="s">
        <v>5</v>
      </c>
      <c r="E5" s="8" t="s">
        <v>8</v>
      </c>
      <c r="F5" s="8" t="s">
        <v>19</v>
      </c>
      <c r="G5" s="59" t="s">
        <v>20</v>
      </c>
    </row>
    <row r="6" spans="1:12" ht="67.150000000000006" customHeight="1">
      <c r="A6" s="53" t="s">
        <v>12</v>
      </c>
      <c r="B6" s="14">
        <f>ROUND(J6, 0)</f>
        <v>4750047</v>
      </c>
      <c r="C6" s="14">
        <f t="shared" ref="C6:C8" si="0">ROUND(K6, 0)</f>
        <v>2927716</v>
      </c>
      <c r="D6" s="14">
        <f t="shared" ref="D6:D8" si="1">ROUND(L6, 0)</f>
        <v>2927500</v>
      </c>
      <c r="E6" s="14">
        <f t="shared" ref="E6:E7" si="2">D6-C6</f>
        <v>-216</v>
      </c>
      <c r="F6" s="15">
        <f t="shared" ref="F6:F9" si="3">D6*100/C6</f>
        <v>99.9926222352168</v>
      </c>
      <c r="G6" s="16">
        <f t="shared" ref="G6:G9" si="4">D6/B6*100</f>
        <v>61.630969125147608</v>
      </c>
      <c r="J6">
        <v>4750047</v>
      </c>
      <c r="K6">
        <v>2927716.09</v>
      </c>
      <c r="L6">
        <v>2927500.02</v>
      </c>
    </row>
    <row r="7" spans="1:12" ht="76.5" customHeight="1">
      <c r="A7" s="53" t="s">
        <v>13</v>
      </c>
      <c r="B7" s="14">
        <f>ROUND(J7, 0)-1</f>
        <v>5702908</v>
      </c>
      <c r="C7" s="14">
        <f t="shared" si="0"/>
        <v>3631916</v>
      </c>
      <c r="D7" s="14">
        <f t="shared" si="1"/>
        <v>3631336</v>
      </c>
      <c r="E7" s="14">
        <f t="shared" si="2"/>
        <v>-580</v>
      </c>
      <c r="F7" s="15">
        <f t="shared" si="3"/>
        <v>99.984030467665008</v>
      </c>
      <c r="G7" s="16">
        <f t="shared" si="4"/>
        <v>63.675163618280365</v>
      </c>
      <c r="J7">
        <v>5702908.7199999997</v>
      </c>
      <c r="K7">
        <v>3631915.83</v>
      </c>
      <c r="L7">
        <v>3631335.97</v>
      </c>
    </row>
    <row r="8" spans="1:12" ht="48.75" customHeight="1">
      <c r="A8" s="53" t="s">
        <v>21</v>
      </c>
      <c r="B8" s="14">
        <f>ROUND(J8, 0)</f>
        <v>16683</v>
      </c>
      <c r="C8" s="14">
        <f t="shared" si="0"/>
        <v>5963</v>
      </c>
      <c r="D8" s="14">
        <f t="shared" si="1"/>
        <v>5963</v>
      </c>
      <c r="E8" s="14">
        <v>0</v>
      </c>
      <c r="F8" s="15">
        <f t="shared" si="3"/>
        <v>100</v>
      </c>
      <c r="G8" s="16">
        <f t="shared" si="4"/>
        <v>35.742971887550198</v>
      </c>
      <c r="J8">
        <v>16682.72</v>
      </c>
      <c r="K8">
        <v>5963.34</v>
      </c>
      <c r="L8">
        <v>5963.34</v>
      </c>
    </row>
    <row r="9" spans="1:12" ht="15.75">
      <c r="A9" s="60" t="s">
        <v>14</v>
      </c>
      <c r="B9" s="26">
        <f>SUM(B6:B8)</f>
        <v>10469638</v>
      </c>
      <c r="C9" s="26">
        <f>SUM(C6:C8)</f>
        <v>6565595</v>
      </c>
      <c r="D9" s="26">
        <f>SUM(D6:D8)</f>
        <v>6564799</v>
      </c>
      <c r="E9" s="26">
        <f>SUM(E6:E8)</f>
        <v>-796</v>
      </c>
      <c r="F9" s="27">
        <f t="shared" si="3"/>
        <v>99.987876194008308</v>
      </c>
      <c r="G9" s="54">
        <f t="shared" si="4"/>
        <v>62.703209031678078</v>
      </c>
    </row>
    <row r="10" spans="1:12">
      <c r="A10" s="35"/>
      <c r="B10" s="55"/>
      <c r="C10" s="56"/>
      <c r="D10" s="35"/>
      <c r="E10" s="38"/>
      <c r="F10" s="39"/>
      <c r="G10" s="6"/>
      <c r="H10" s="6"/>
    </row>
    <row r="11" spans="1:12" ht="33.75" customHeight="1">
      <c r="A11" s="35"/>
      <c r="B11" s="36"/>
      <c r="C11" s="56"/>
      <c r="D11" s="35"/>
      <c r="E11" s="38"/>
      <c r="F11" s="39"/>
      <c r="G11" s="6"/>
      <c r="H11" s="6"/>
    </row>
    <row r="12" spans="1:12" ht="15" customHeight="1">
      <c r="A12" s="35" t="s">
        <v>32</v>
      </c>
      <c r="B12" s="42"/>
      <c r="C12" s="58"/>
      <c r="D12" s="35"/>
      <c r="E12" s="38"/>
      <c r="F12" s="39"/>
      <c r="G12" s="6"/>
      <c r="H12" s="6"/>
    </row>
    <row r="13" spans="1:12" ht="15" customHeight="1">
      <c r="A13" s="35" t="s">
        <v>33</v>
      </c>
      <c r="B13" s="42"/>
      <c r="C13" s="58"/>
      <c r="D13" s="35"/>
      <c r="E13" s="38"/>
      <c r="F13" s="39"/>
      <c r="G13" s="6"/>
      <c r="H13" s="6"/>
    </row>
    <row r="14" spans="1:12" ht="15" customHeight="1">
      <c r="A14" s="35" t="s">
        <v>34</v>
      </c>
      <c r="B14" s="42"/>
      <c r="C14" s="58"/>
      <c r="D14" s="35"/>
      <c r="E14" s="38"/>
      <c r="F14" s="39"/>
      <c r="G14" s="6"/>
      <c r="H14" s="6"/>
    </row>
    <row r="15" spans="1:12" ht="15" customHeight="1">
      <c r="A15" s="35" t="s">
        <v>35</v>
      </c>
      <c r="B15" s="42"/>
      <c r="C15" s="58"/>
      <c r="D15" s="35"/>
      <c r="E15" s="44"/>
      <c r="F15" s="39"/>
      <c r="G15" s="6"/>
      <c r="H15" s="6"/>
    </row>
    <row r="16" spans="1:12" ht="15" customHeight="1">
      <c r="A16" s="35" t="s">
        <v>36</v>
      </c>
      <c r="B16" s="47"/>
      <c r="C16" s="56"/>
      <c r="D16" s="49"/>
      <c r="E16" s="49"/>
      <c r="F16" s="49"/>
      <c r="G16" s="50"/>
      <c r="H16" s="41"/>
    </row>
    <row r="17" spans="1:8" s="6" customFormat="1" ht="15" customHeight="1">
      <c r="A17" s="35" t="s">
        <v>24</v>
      </c>
      <c r="B17" s="47"/>
      <c r="D17" s="49"/>
      <c r="E17" s="49"/>
      <c r="F17" s="49"/>
      <c r="G17" s="51" t="s">
        <v>37</v>
      </c>
      <c r="H17" s="50"/>
    </row>
    <row r="18" spans="1:8" s="41" customFormat="1" ht="15.75">
      <c r="A18" s="35"/>
      <c r="B18" s="55"/>
      <c r="D18" s="49"/>
      <c r="E18" s="49"/>
      <c r="F18" s="49"/>
      <c r="G18" s="51"/>
    </row>
  </sheetData>
  <mergeCells count="3">
    <mergeCell ref="A1:G1"/>
    <mergeCell ref="A2:G2"/>
    <mergeCell ref="B4:G4"/>
  </mergeCells>
  <pageMargins left="0.70866137742996205" right="0.23622046411037401" top="0.74803149700164784" bottom="0.74803149700164784" header="0.31496062874793995" footer="0.3149606287479399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Application>Р7-Офис/7.3.0.0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11</vt:i4>
      </vt:variant>
    </vt:vector>
  </HeadingPairs>
  <TitlesOfParts>
    <vt:vector size="22" baseType="lpstr">
      <vt:lpstr>сентябрь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'10'!Область_печати</vt:lpstr>
      <vt:lpstr>'11'!Область_печати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  <vt:lpstr>сентябрь!Область_печати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Serikova</cp:lastModifiedBy>
  <cp:revision>1</cp:revision>
  <dcterms:created xsi:type="dcterms:W3CDTF">2023-06-16T08:13:50Z</dcterms:created>
  <dcterms:modified xsi:type="dcterms:W3CDTF">2023-10-30T08:55:55Z</dcterms:modified>
</cp:coreProperties>
</file>