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2 месяца" sheetId="7" r:id="rId1"/>
  </sheets>
  <definedNames>
    <definedName name="_xlnm.Print_Area" localSheetId="0">'2 месяца'!$A$2:$H$59</definedName>
  </definedNames>
  <calcPr calcId="124519" iterate="1"/>
</workbook>
</file>

<file path=xl/calcChain.xml><?xml version="1.0" encoding="utf-8"?>
<calcChain xmlns="http://schemas.openxmlformats.org/spreadsheetml/2006/main">
  <c r="D57" i="7"/>
  <c r="E57"/>
  <c r="C57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H46"/>
  <c r="G46"/>
  <c r="F47"/>
  <c r="F56" s="1"/>
  <c r="F48"/>
  <c r="F49"/>
  <c r="F50"/>
  <c r="F51"/>
  <c r="F52"/>
  <c r="F53"/>
  <c r="F54"/>
  <c r="F55"/>
  <c r="F46"/>
  <c r="C49"/>
  <c r="D52"/>
  <c r="D48"/>
  <c r="L56"/>
  <c r="E50"/>
  <c r="C50"/>
  <c r="D50"/>
  <c r="D51"/>
  <c r="D53"/>
  <c r="D54"/>
  <c r="D55"/>
  <c r="D47"/>
  <c r="D49"/>
  <c r="D46"/>
  <c r="E47"/>
  <c r="E48"/>
  <c r="E49"/>
  <c r="E51"/>
  <c r="E52"/>
  <c r="E53"/>
  <c r="E54"/>
  <c r="E55"/>
  <c r="E46"/>
  <c r="K56"/>
  <c r="J56"/>
  <c r="C47"/>
  <c r="C48"/>
  <c r="C51"/>
  <c r="C52"/>
  <c r="C53"/>
  <c r="C54"/>
  <c r="C55"/>
  <c r="C46"/>
  <c r="H19"/>
  <c r="G23"/>
  <c r="G25"/>
  <c r="G29"/>
  <c r="G30"/>
  <c r="G31"/>
  <c r="G32"/>
  <c r="G33"/>
  <c r="G35"/>
  <c r="H41"/>
  <c r="G41"/>
  <c r="E38"/>
  <c r="D38"/>
  <c r="C38"/>
  <c r="F39"/>
  <c r="G39"/>
  <c r="H39"/>
  <c r="E27"/>
  <c r="G27" s="1"/>
  <c r="E16"/>
  <c r="G16" s="1"/>
  <c r="E13"/>
  <c r="D27"/>
  <c r="D13"/>
  <c r="D5" s="1"/>
  <c r="C13"/>
  <c r="C16"/>
  <c r="C27"/>
  <c r="H28"/>
  <c r="H26"/>
  <c r="H7"/>
  <c r="H8"/>
  <c r="H10"/>
  <c r="H11"/>
  <c r="H12"/>
  <c r="H14"/>
  <c r="H15"/>
  <c r="H17"/>
  <c r="G7"/>
  <c r="G8"/>
  <c r="G10"/>
  <c r="G11"/>
  <c r="G12"/>
  <c r="G14"/>
  <c r="G15"/>
  <c r="G17"/>
  <c r="F8"/>
  <c r="D56" l="1"/>
  <c r="E56"/>
  <c r="C56"/>
  <c r="G13"/>
  <c r="H27"/>
  <c r="H16"/>
  <c r="H13"/>
  <c r="G56" l="1"/>
  <c r="H56"/>
  <c r="H6"/>
  <c r="H22"/>
  <c r="H23"/>
  <c r="H24"/>
  <c r="H25"/>
  <c r="H29"/>
  <c r="H30"/>
  <c r="H31"/>
  <c r="H32"/>
  <c r="H33"/>
  <c r="H34"/>
  <c r="H35"/>
  <c r="H36"/>
  <c r="E21"/>
  <c r="G6"/>
  <c r="F7"/>
  <c r="F9"/>
  <c r="F10"/>
  <c r="F11"/>
  <c r="F12"/>
  <c r="F14"/>
  <c r="F15"/>
  <c r="F17"/>
  <c r="F18"/>
  <c r="F19"/>
  <c r="F20"/>
  <c r="F22"/>
  <c r="F23"/>
  <c r="F24"/>
  <c r="F25"/>
  <c r="F26"/>
  <c r="F28"/>
  <c r="F29"/>
  <c r="F30"/>
  <c r="F31"/>
  <c r="F32"/>
  <c r="F33"/>
  <c r="F34"/>
  <c r="F35"/>
  <c r="F36"/>
  <c r="F40"/>
  <c r="F41"/>
  <c r="F6"/>
  <c r="H38" l="1"/>
  <c r="C21"/>
  <c r="H21" s="1"/>
  <c r="C5"/>
  <c r="D21"/>
  <c r="F27"/>
  <c r="F16"/>
  <c r="F13"/>
  <c r="C37" l="1"/>
  <c r="C42" s="1"/>
  <c r="G21"/>
  <c r="F21"/>
  <c r="E5"/>
  <c r="H5" s="1"/>
  <c r="G5" l="1"/>
  <c r="F5"/>
  <c r="E37"/>
  <c r="H37" s="1"/>
  <c r="F38" l="1"/>
  <c r="G38"/>
  <c r="D37"/>
  <c r="D42" s="1"/>
  <c r="F37" l="1"/>
  <c r="G37"/>
  <c r="E42" l="1"/>
  <c r="F42" l="1"/>
  <c r="H42"/>
  <c r="G42"/>
</calcChain>
</file>

<file path=xl/sharedStrings.xml><?xml version="1.0" encoding="utf-8"?>
<sst xmlns="http://schemas.openxmlformats.org/spreadsheetml/2006/main" count="97" uniqueCount="77">
  <si>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</si>
  <si>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</si>
  <si>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</si>
  <si>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</si>
  <si>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</si>
  <si>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</si>
  <si>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</si>
  <si>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</si>
  <si>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</si>
  <si>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</si>
  <si>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</si>
  <si>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</si>
  <si>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</si>
  <si>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</si>
  <si>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</si>
  <si>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</si>
  <si>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</si>
  <si>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</si>
  <si>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</si>
  <si>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</si>
  <si>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</si>
  <si>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</si>
  <si>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</si>
  <si>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</si>
  <si>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</si>
  <si>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</si>
  <si>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</si>
  <si>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</si>
  <si>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</si>
  <si>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</si>
  <si>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</si>
  <si>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</si>
  <si>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</si>
  <si>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</si>
  <si>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</si>
  <si>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-</t>
  </si>
  <si>
    <t>Штрафные санкции, возмещение ущерба</t>
  </si>
  <si>
    <t>(тыс. рублей)</t>
  </si>
  <si>
    <t xml:space="preserve">Заместитель главы администрации города Ставрополя, руководитель комитета финансов и бюджета администрации города Ставрополя  </t>
  </si>
  <si>
    <t>Н.А. Бондаренко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</si>
  <si>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</si>
  <si>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</si>
  <si>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</si>
  <si>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</si>
  <si>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</si>
  <si>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</si>
  <si>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РАСХОДЫ</t>
  </si>
  <si>
    <t>Код раздела</t>
  </si>
  <si>
    <t>Наименование раздела бюджетной классифкации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</si>
  <si>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</si>
  <si>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</si>
  <si>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</si>
  <si>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</si>
  <si>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</si>
  <si>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</si>
  <si>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</si>
  <si>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</si>
  <si>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</si>
  <si>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</si>
  <si>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</si>
  <si>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 xml:space="preserve">Культура, кинематография 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</si>
  <si>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</si>
  <si>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</si>
  <si>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</si>
  <si>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</si>
  <si>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</si>
  <si>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</si>
  <si>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</si>
  <si>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</si>
  <si>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Всего  расходов:</t>
  </si>
  <si>
    <t>Дефицит ( - ); профицит ( + )</t>
  </si>
  <si>
    <t>План на                    2023 год</t>
  </si>
  <si>
    <t>% исполнения плана на  2023 год</t>
  </si>
  <si>
    <t>Исполнение доходной части бюджета города Ставрополя за январь-февраль 2023 года</t>
  </si>
  <si>
    <t>План на             январь-февраль            2023 года</t>
  </si>
  <si>
    <t xml:space="preserve">Факт за                    январь-февраль                          2023 года </t>
  </si>
  <si>
    <t>% исполнения плана за   январь-февраль 2023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</si>
</sst>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;[Red]\-#,##0.00;0.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96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6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/>
    <xf numFmtId="3" fontId="5" fillId="2" borderId="1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/>
    <xf numFmtId="0" fontId="9" fillId="0" borderId="0" xfId="0" applyFont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6" fillId="0" borderId="1" xfId="0" applyNumberFormat="1" applyFont="1" applyFill="1" applyBorder="1"/>
    <xf numFmtId="164" fontId="7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/>
    <xf numFmtId="164" fontId="6" fillId="0" borderId="7" xfId="0" applyNumberFormat="1" applyFont="1" applyFill="1" applyBorder="1"/>
    <xf numFmtId="164" fontId="6" fillId="0" borderId="7" xfId="0" applyNumberFormat="1" applyFont="1" applyFill="1" applyBorder="1" applyAlignment="1">
      <alignment horizontal="right"/>
    </xf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3" fontId="5" fillId="0" borderId="0" xfId="0" applyNumberFormat="1" applyFont="1" applyFill="1" applyBorder="1"/>
    <xf numFmtId="164" fontId="5" fillId="0" borderId="0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/>
    <xf numFmtId="3" fontId="1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165" fontId="1" fillId="2" borderId="7" xfId="0" applyNumberFormat="1" applyFont="1" applyFill="1" applyBorder="1"/>
    <xf numFmtId="0" fontId="1" fillId="0" borderId="6" xfId="0" applyFont="1" applyBorder="1"/>
    <xf numFmtId="3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165" fontId="2" fillId="2" borderId="7" xfId="0" applyNumberFormat="1" applyFont="1" applyFill="1" applyBorder="1"/>
    <xf numFmtId="49" fontId="1" fillId="0" borderId="8" xfId="0" applyNumberFormat="1" applyFont="1" applyBorder="1"/>
    <xf numFmtId="0" fontId="2" fillId="0" borderId="2" xfId="0" applyFont="1" applyFill="1" applyBorder="1" applyAlignment="1">
      <alignment wrapText="1"/>
    </xf>
    <xf numFmtId="3" fontId="2" fillId="2" borderId="2" xfId="0" applyNumberFormat="1" applyFont="1" applyFill="1" applyBorder="1" applyAlignment="1">
      <alignment wrapText="1"/>
    </xf>
    <xf numFmtId="3" fontId="2" fillId="2" borderId="9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164" fontId="7" fillId="0" borderId="7" xfId="0" applyNumberFormat="1" applyFont="1" applyFill="1" applyBorder="1"/>
    <xf numFmtId="164" fontId="7" fillId="0" borderId="7" xfId="0" applyNumberFormat="1" applyFont="1" applyFill="1" applyBorder="1" applyAlignment="1">
      <alignment horizontal="right"/>
    </xf>
    <xf numFmtId="0" fontId="3" fillId="0" borderId="0" xfId="0" applyFont="1" applyFill="1"/>
    <xf numFmtId="0" fontId="6" fillId="0" borderId="0" xfId="0" applyFont="1" applyFill="1" applyBorder="1" applyAlignment="1">
      <alignment horizontal="right"/>
    </xf>
    <xf numFmtId="0" fontId="0" fillId="0" borderId="0" xfId="0" applyAlignment="1"/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wrapText="1"/>
    </xf>
    <xf numFmtId="0" fontId="0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6" fontId="11" fillId="0" borderId="1" xfId="1" applyNumberFormat="1" applyFont="1" applyFill="1" applyBorder="1" applyAlignment="1" applyProtection="1">
      <protection hidden="1"/>
    </xf>
    <xf numFmtId="166" fontId="11" fillId="0" borderId="2" xfId="2" applyNumberFormat="1" applyFont="1" applyFill="1" applyBorder="1" applyAlignment="1" applyProtection="1">
      <protection hidden="1"/>
    </xf>
    <xf numFmtId="166" fontId="11" fillId="0" borderId="1" xfId="2" applyNumberFormat="1" applyFont="1" applyFill="1" applyBorder="1" applyAlignment="1" applyProtection="1">
      <protection hidden="1"/>
    </xf>
    <xf numFmtId="166" fontId="11" fillId="0" borderId="5" xfId="2" applyNumberFormat="1" applyFont="1" applyFill="1" applyBorder="1" applyAlignment="1" applyProtection="1">
      <protection hidden="1"/>
    </xf>
    <xf numFmtId="166" fontId="11" fillId="0" borderId="2" xfId="3" applyNumberFormat="1" applyFont="1" applyFill="1" applyBorder="1" applyAlignment="1" applyProtection="1">
      <protection hidden="1"/>
    </xf>
    <xf numFmtId="166" fontId="11" fillId="0" borderId="1" xfId="3" applyNumberFormat="1" applyFont="1" applyFill="1" applyBorder="1" applyAlignment="1" applyProtection="1">
      <protection hidden="1"/>
    </xf>
    <xf numFmtId="166" fontId="11" fillId="0" borderId="5" xfId="3" applyNumberFormat="1" applyFont="1" applyFill="1" applyBorder="1" applyAlignment="1" applyProtection="1">
      <protection hidden="1"/>
    </xf>
  </cellXfs>
  <cellStyles count="4">
    <cellStyle name="Обычный" xfId="0" builtinId="0"/>
    <cellStyle name="Обычный 4" xfId="1"/>
    <cellStyle name="Обычный 5" xfId="2"/>
    <cellStyle name="Обычный 6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62"/>
  <sheetViews>
    <sheetView tabSelected="1" view="pageBreakPreview" topLeftCell="A35" zoomScale="115" zoomScaleSheetLayoutView="115" workbookViewId="0">
      <selection activeCell="C57" sqref="C57:E57"/>
    </sheetView>
  </sheetViews>
  <sheetFormatPr defaultRowHeight="12.75"/>
  <cols>
    <col min="1" max="1" width="4.28515625" style="7" customWidth="1"/>
    <col min="2" max="2" width="58.140625" style="5" customWidth="1"/>
    <col min="3" max="3" width="12.140625" style="31" customWidth="1"/>
    <col min="4" max="4" width="11.85546875" style="8" customWidth="1"/>
    <col min="5" max="5" width="11.42578125" style="8" customWidth="1"/>
    <col min="6" max="6" width="11.28515625" style="8" customWidth="1"/>
    <col min="7" max="7" width="11.42578125" style="8" customWidth="1"/>
    <col min="8" max="8" width="10.28515625" style="8" customWidth="1"/>
    <col min="9" max="9" width="9.140625" style="8"/>
    <col min="10" max="10" width="17.140625" style="8" customWidth="1"/>
    <col min="11" max="11" width="14.7109375" style="8" customWidth="1"/>
    <col min="12" max="12" width="13.5703125" style="8" customWidth="1"/>
    <col min="13" max="16384" width="9.140625" style="8"/>
  </cols>
  <sheetData>
    <row r="1" spans="1:222" ht="15.75">
      <c r="B1" s="28"/>
      <c r="F1" s="70"/>
      <c r="G1" s="71"/>
      <c r="H1" s="71"/>
    </row>
    <row r="2" spans="1:222" ht="13.15" customHeight="1">
      <c r="A2" s="75" t="s">
        <v>73</v>
      </c>
      <c r="B2" s="76"/>
      <c r="C2" s="76"/>
      <c r="D2" s="76"/>
      <c r="E2" s="76"/>
      <c r="F2" s="76"/>
      <c r="G2" s="76"/>
      <c r="H2" s="76"/>
    </row>
    <row r="3" spans="1:222" ht="13.5" thickBot="1">
      <c r="G3" s="74" t="s">
        <v>37</v>
      </c>
      <c r="H3" s="74"/>
    </row>
    <row r="4" spans="1:222" ht="78.75" customHeight="1">
      <c r="A4" s="18" t="s">
        <v>28</v>
      </c>
      <c r="B4" s="17" t="s">
        <v>42</v>
      </c>
      <c r="C4" s="16" t="s">
        <v>71</v>
      </c>
      <c r="D4" s="16" t="s">
        <v>74</v>
      </c>
      <c r="E4" s="11" t="s">
        <v>75</v>
      </c>
      <c r="F4" s="39" t="s">
        <v>12</v>
      </c>
      <c r="G4" s="40" t="s">
        <v>76</v>
      </c>
      <c r="H4" s="19" t="s">
        <v>72</v>
      </c>
    </row>
    <row r="5" spans="1:222" s="3" customFormat="1" ht="15.75">
      <c r="A5" s="41"/>
      <c r="B5" s="6" t="s">
        <v>7</v>
      </c>
      <c r="C5" s="25">
        <f>C6+C7+C8+C9+C10+C11+C12+C13+C16+C20</f>
        <v>5304327</v>
      </c>
      <c r="D5" s="25">
        <f>D6+D7+D8+D9+D10+D11+D12+D13+D16+D20</f>
        <v>180354</v>
      </c>
      <c r="E5" s="25">
        <f t="shared" ref="E5" si="0">E6+E7+E8+E9+E10+E11+E12+E13+E16+E20</f>
        <v>133577</v>
      </c>
      <c r="F5" s="25">
        <f>E5-D5</f>
        <v>-46777</v>
      </c>
      <c r="G5" s="35">
        <f>E5/D5*100</f>
        <v>74.063785665968041</v>
      </c>
      <c r="H5" s="42">
        <f>E5/C5*100</f>
        <v>2.5182648053183749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2">
        <v>1</v>
      </c>
      <c r="B6" s="1" t="s">
        <v>0</v>
      </c>
      <c r="C6" s="22">
        <v>3258410</v>
      </c>
      <c r="D6" s="22">
        <v>152987</v>
      </c>
      <c r="E6" s="22">
        <v>109973</v>
      </c>
      <c r="F6" s="21">
        <f>E6-D6</f>
        <v>-43014</v>
      </c>
      <c r="G6" s="36">
        <f t="shared" ref="G6:G42" si="1">E6/D6*100</f>
        <v>71.8838855589037</v>
      </c>
      <c r="H6" s="43">
        <f t="shared" ref="H6:H42" si="2">E6/C6*100</f>
        <v>3.3750510218173893</v>
      </c>
    </row>
    <row r="7" spans="1:222" ht="15.75">
      <c r="A7" s="12">
        <v>2</v>
      </c>
      <c r="B7" s="1" t="s">
        <v>22</v>
      </c>
      <c r="C7" s="22">
        <v>26336</v>
      </c>
      <c r="D7" s="22">
        <v>3348</v>
      </c>
      <c r="E7" s="21">
        <v>3348</v>
      </c>
      <c r="F7" s="21">
        <f t="shared" ref="F7:F42" si="3">E7-D7</f>
        <v>0</v>
      </c>
      <c r="G7" s="36">
        <f t="shared" si="1"/>
        <v>100</v>
      </c>
      <c r="H7" s="43">
        <f t="shared" si="2"/>
        <v>12.712636695018226</v>
      </c>
    </row>
    <row r="8" spans="1:222" ht="26.25">
      <c r="A8" s="34">
        <v>3</v>
      </c>
      <c r="B8" s="1" t="s">
        <v>44</v>
      </c>
      <c r="C8" s="22">
        <v>630773</v>
      </c>
      <c r="D8" s="22">
        <v>12684</v>
      </c>
      <c r="E8" s="21">
        <v>5284</v>
      </c>
      <c r="F8" s="21">
        <f>E8-D8</f>
        <v>-7400</v>
      </c>
      <c r="G8" s="36">
        <f t="shared" si="1"/>
        <v>41.658782718385368</v>
      </c>
      <c r="H8" s="43">
        <f t="shared" si="2"/>
        <v>0.83770231129106665</v>
      </c>
    </row>
    <row r="9" spans="1:222" ht="15.6" customHeight="1">
      <c r="A9" s="34">
        <v>4</v>
      </c>
      <c r="B9" s="1" t="s">
        <v>5</v>
      </c>
      <c r="C9" s="22">
        <v>0</v>
      </c>
      <c r="D9" s="22">
        <v>0</v>
      </c>
      <c r="E9" s="21">
        <v>-6222</v>
      </c>
      <c r="F9" s="21">
        <f t="shared" si="3"/>
        <v>-6222</v>
      </c>
      <c r="G9" s="38" t="s">
        <v>35</v>
      </c>
      <c r="H9" s="44" t="s">
        <v>35</v>
      </c>
    </row>
    <row r="10" spans="1:222" ht="15.75">
      <c r="A10" s="34">
        <v>5</v>
      </c>
      <c r="B10" s="1" t="s">
        <v>6</v>
      </c>
      <c r="C10" s="22">
        <v>31778</v>
      </c>
      <c r="D10" s="22">
        <v>65</v>
      </c>
      <c r="E10" s="21">
        <v>-307</v>
      </c>
      <c r="F10" s="21">
        <f t="shared" si="3"/>
        <v>-372</v>
      </c>
      <c r="G10" s="36">
        <f t="shared" si="1"/>
        <v>-472.30769230769232</v>
      </c>
      <c r="H10" s="43">
        <f t="shared" si="2"/>
        <v>-0.96607716029957835</v>
      </c>
    </row>
    <row r="11" spans="1:222" ht="15" customHeight="1">
      <c r="A11" s="34">
        <v>6</v>
      </c>
      <c r="B11" s="1" t="s">
        <v>16</v>
      </c>
      <c r="C11" s="22">
        <v>152735</v>
      </c>
      <c r="D11" s="22">
        <v>1173</v>
      </c>
      <c r="E11" s="22">
        <v>-11983</v>
      </c>
      <c r="F11" s="21">
        <f t="shared" si="3"/>
        <v>-13156</v>
      </c>
      <c r="G11" s="36">
        <f t="shared" si="1"/>
        <v>-1021.5686274509803</v>
      </c>
      <c r="H11" s="43">
        <f t="shared" si="2"/>
        <v>-7.8456149540053035</v>
      </c>
    </row>
    <row r="12" spans="1:222" ht="15.75">
      <c r="A12" s="34">
        <v>7</v>
      </c>
      <c r="B12" s="1" t="s">
        <v>1</v>
      </c>
      <c r="C12" s="22">
        <v>614916</v>
      </c>
      <c r="D12" s="22">
        <v>1191</v>
      </c>
      <c r="E12" s="21">
        <v>15769</v>
      </c>
      <c r="F12" s="21">
        <f t="shared" si="3"/>
        <v>14578</v>
      </c>
      <c r="G12" s="36">
        <f t="shared" si="1"/>
        <v>1324.0134340890008</v>
      </c>
      <c r="H12" s="43">
        <f t="shared" si="2"/>
        <v>2.5644153022526655</v>
      </c>
    </row>
    <row r="13" spans="1:222" ht="15.75">
      <c r="A13" s="72">
        <v>8</v>
      </c>
      <c r="B13" s="1" t="s">
        <v>14</v>
      </c>
      <c r="C13" s="22">
        <f>C14+C15</f>
        <v>497846</v>
      </c>
      <c r="D13" s="22">
        <f>D14+D15</f>
        <v>3261</v>
      </c>
      <c r="E13" s="22">
        <f>E14+E15</f>
        <v>5994</v>
      </c>
      <c r="F13" s="21">
        <f t="shared" si="3"/>
        <v>2733</v>
      </c>
      <c r="G13" s="36">
        <f t="shared" si="1"/>
        <v>183.80864765409385</v>
      </c>
      <c r="H13" s="43">
        <f t="shared" si="2"/>
        <v>1.2039867750268156</v>
      </c>
    </row>
    <row r="14" spans="1:222" s="69" customFormat="1" ht="15.75">
      <c r="A14" s="73"/>
      <c r="B14" s="15" t="s">
        <v>25</v>
      </c>
      <c r="C14" s="24">
        <v>343992</v>
      </c>
      <c r="D14" s="24">
        <v>2463</v>
      </c>
      <c r="E14" s="24">
        <v>1518</v>
      </c>
      <c r="F14" s="23">
        <f t="shared" si="3"/>
        <v>-945</v>
      </c>
      <c r="G14" s="37">
        <f t="shared" si="1"/>
        <v>61.632155907429961</v>
      </c>
      <c r="H14" s="67">
        <f t="shared" si="2"/>
        <v>0.44128933231005368</v>
      </c>
    </row>
    <row r="15" spans="1:222" s="69" customFormat="1" ht="15.75">
      <c r="A15" s="73"/>
      <c r="B15" s="15" t="s">
        <v>24</v>
      </c>
      <c r="C15" s="24">
        <v>153854</v>
      </c>
      <c r="D15" s="24">
        <v>798</v>
      </c>
      <c r="E15" s="24">
        <v>4476</v>
      </c>
      <c r="F15" s="23">
        <f t="shared" si="3"/>
        <v>3678</v>
      </c>
      <c r="G15" s="37">
        <f t="shared" si="1"/>
        <v>560.90225563909769</v>
      </c>
      <c r="H15" s="67">
        <f t="shared" si="2"/>
        <v>2.9092516281669636</v>
      </c>
    </row>
    <row r="16" spans="1:222" ht="15.75">
      <c r="A16" s="72">
        <v>9</v>
      </c>
      <c r="B16" s="1" t="s">
        <v>15</v>
      </c>
      <c r="C16" s="22">
        <f>C17+C18+C19</f>
        <v>91533</v>
      </c>
      <c r="D16" s="22">
        <v>5645</v>
      </c>
      <c r="E16" s="22">
        <f>E17+E18+E19</f>
        <v>11721</v>
      </c>
      <c r="F16" s="21">
        <f t="shared" si="3"/>
        <v>6076</v>
      </c>
      <c r="G16" s="36">
        <f t="shared" si="1"/>
        <v>207.63507528786539</v>
      </c>
      <c r="H16" s="43">
        <f t="shared" si="2"/>
        <v>12.805217790305134</v>
      </c>
    </row>
    <row r="17" spans="1:222" s="29" customFormat="1" ht="15.75">
      <c r="A17" s="72"/>
      <c r="B17" s="15" t="s">
        <v>19</v>
      </c>
      <c r="C17" s="24">
        <v>91530</v>
      </c>
      <c r="D17" s="24">
        <v>5645</v>
      </c>
      <c r="E17" s="23">
        <v>11721</v>
      </c>
      <c r="F17" s="23">
        <f t="shared" si="3"/>
        <v>6076</v>
      </c>
      <c r="G17" s="37">
        <f t="shared" si="1"/>
        <v>207.63507528786539</v>
      </c>
      <c r="H17" s="67">
        <f t="shared" si="2"/>
        <v>12.805637495902984</v>
      </c>
    </row>
    <row r="18" spans="1:222" s="29" customFormat="1" ht="15.75">
      <c r="A18" s="72"/>
      <c r="B18" s="15" t="s">
        <v>20</v>
      </c>
      <c r="C18" s="24">
        <v>0</v>
      </c>
      <c r="D18" s="24">
        <v>0</v>
      </c>
      <c r="E18" s="23">
        <v>0</v>
      </c>
      <c r="F18" s="23">
        <f t="shared" si="3"/>
        <v>0</v>
      </c>
      <c r="G18" s="66" t="s">
        <v>35</v>
      </c>
      <c r="H18" s="68" t="s">
        <v>35</v>
      </c>
    </row>
    <row r="19" spans="1:222" s="29" customFormat="1" ht="15.75">
      <c r="A19" s="73"/>
      <c r="B19" s="15" t="s">
        <v>33</v>
      </c>
      <c r="C19" s="24">
        <v>3</v>
      </c>
      <c r="D19" s="24">
        <v>0</v>
      </c>
      <c r="E19" s="23">
        <v>0</v>
      </c>
      <c r="F19" s="23">
        <f t="shared" si="3"/>
        <v>0</v>
      </c>
      <c r="G19" s="66" t="s">
        <v>35</v>
      </c>
      <c r="H19" s="68">
        <f t="shared" si="2"/>
        <v>0</v>
      </c>
    </row>
    <row r="20" spans="1:222" ht="26.25">
      <c r="A20" s="34">
        <v>10</v>
      </c>
      <c r="B20" s="1" t="s">
        <v>41</v>
      </c>
      <c r="C20" s="22">
        <v>0</v>
      </c>
      <c r="D20" s="22">
        <v>0</v>
      </c>
      <c r="E20" s="21">
        <v>0</v>
      </c>
      <c r="F20" s="21">
        <f t="shared" si="3"/>
        <v>0</v>
      </c>
      <c r="G20" s="38" t="s">
        <v>35</v>
      </c>
      <c r="H20" s="44" t="s">
        <v>35</v>
      </c>
    </row>
    <row r="21" spans="1:222" s="3" customFormat="1" ht="15.75">
      <c r="A21" s="14"/>
      <c r="B21" s="6" t="s">
        <v>8</v>
      </c>
      <c r="C21" s="30">
        <f>C22+C23+C24+C25+C26+C27+C30+C31+C32+C33+C34+C35+C36</f>
        <v>705359</v>
      </c>
      <c r="D21" s="30">
        <f>D22+D23+D24+D25+D26+D27+D30+D31+D32+D33+D34+D35+D36</f>
        <v>108559</v>
      </c>
      <c r="E21" s="30">
        <f>E22+E23+E24+E25+E26+E27+E30+E31+E32+E33+E34+E35+E36</f>
        <v>78126</v>
      </c>
      <c r="F21" s="25">
        <f t="shared" si="3"/>
        <v>-30433</v>
      </c>
      <c r="G21" s="36">
        <f t="shared" si="1"/>
        <v>71.966396153243863</v>
      </c>
      <c r="H21" s="42">
        <f t="shared" si="2"/>
        <v>11.076061976950745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</row>
    <row r="22" spans="1:222" ht="42" customHeight="1">
      <c r="A22" s="34">
        <v>11</v>
      </c>
      <c r="B22" s="1" t="s">
        <v>10</v>
      </c>
      <c r="C22" s="22">
        <v>4562</v>
      </c>
      <c r="D22" s="22">
        <v>0</v>
      </c>
      <c r="E22" s="21">
        <v>0</v>
      </c>
      <c r="F22" s="21">
        <f t="shared" si="3"/>
        <v>0</v>
      </c>
      <c r="G22" s="38" t="s">
        <v>35</v>
      </c>
      <c r="H22" s="43">
        <f t="shared" si="2"/>
        <v>0</v>
      </c>
    </row>
    <row r="23" spans="1:222" ht="63.6" customHeight="1">
      <c r="A23" s="34">
        <v>12</v>
      </c>
      <c r="B23" s="1" t="s">
        <v>26</v>
      </c>
      <c r="C23" s="22">
        <v>450612</v>
      </c>
      <c r="D23" s="22">
        <v>58900</v>
      </c>
      <c r="E23" s="21">
        <v>35176</v>
      </c>
      <c r="F23" s="21">
        <f t="shared" si="3"/>
        <v>-23724</v>
      </c>
      <c r="G23" s="38">
        <f t="shared" si="1"/>
        <v>59.721561969439726</v>
      </c>
      <c r="H23" s="43">
        <f t="shared" si="2"/>
        <v>7.8062723584813547</v>
      </c>
    </row>
    <row r="24" spans="1:222" ht="58.9" customHeight="1">
      <c r="A24" s="13" t="s">
        <v>43</v>
      </c>
      <c r="B24" s="2" t="s">
        <v>34</v>
      </c>
      <c r="C24" s="22">
        <v>23546</v>
      </c>
      <c r="D24" s="22">
        <v>0</v>
      </c>
      <c r="E24" s="22">
        <v>-854</v>
      </c>
      <c r="F24" s="21">
        <f t="shared" si="3"/>
        <v>-854</v>
      </c>
      <c r="G24" s="38" t="s">
        <v>35</v>
      </c>
      <c r="H24" s="43">
        <f t="shared" si="2"/>
        <v>-3.6269430051813467</v>
      </c>
    </row>
    <row r="25" spans="1:222" ht="52.15" customHeight="1">
      <c r="A25" s="34">
        <v>14</v>
      </c>
      <c r="B25" s="1" t="s">
        <v>27</v>
      </c>
      <c r="C25" s="22">
        <v>70828</v>
      </c>
      <c r="D25" s="22">
        <v>8150</v>
      </c>
      <c r="E25" s="21">
        <v>8279</v>
      </c>
      <c r="F25" s="21">
        <f t="shared" si="3"/>
        <v>129</v>
      </c>
      <c r="G25" s="38">
        <f t="shared" si="1"/>
        <v>101.58282208588957</v>
      </c>
      <c r="H25" s="43">
        <f t="shared" si="2"/>
        <v>11.688880103913707</v>
      </c>
    </row>
    <row r="26" spans="1:222" ht="40.15" customHeight="1">
      <c r="A26" s="65">
        <v>15</v>
      </c>
      <c r="B26" s="1" t="s">
        <v>11</v>
      </c>
      <c r="C26" s="22">
        <v>6578</v>
      </c>
      <c r="D26" s="22">
        <v>0</v>
      </c>
      <c r="E26" s="21">
        <v>136</v>
      </c>
      <c r="F26" s="21">
        <f t="shared" si="3"/>
        <v>136</v>
      </c>
      <c r="G26" s="38" t="s">
        <v>35</v>
      </c>
      <c r="H26" s="43">
        <f t="shared" si="2"/>
        <v>2.0674977196716329</v>
      </c>
    </row>
    <row r="27" spans="1:222" ht="25.5" customHeight="1">
      <c r="A27" s="72">
        <v>16</v>
      </c>
      <c r="B27" s="1" t="s">
        <v>40</v>
      </c>
      <c r="C27" s="22">
        <f>C28+C29</f>
        <v>4056</v>
      </c>
      <c r="D27" s="22">
        <f>D28+D29</f>
        <v>290</v>
      </c>
      <c r="E27" s="22">
        <f>E28+E29</f>
        <v>400</v>
      </c>
      <c r="F27" s="21">
        <f t="shared" si="3"/>
        <v>110</v>
      </c>
      <c r="G27" s="38">
        <f t="shared" si="1"/>
        <v>137.93103448275863</v>
      </c>
      <c r="H27" s="43">
        <f t="shared" si="2"/>
        <v>9.8619329388560164</v>
      </c>
    </row>
    <row r="28" spans="1:222" s="29" customFormat="1" ht="24.75" customHeight="1">
      <c r="A28" s="72"/>
      <c r="B28" s="15" t="s">
        <v>45</v>
      </c>
      <c r="C28" s="24">
        <v>1627</v>
      </c>
      <c r="D28" s="24">
        <v>0</v>
      </c>
      <c r="E28" s="23">
        <v>6</v>
      </c>
      <c r="F28" s="23">
        <f t="shared" si="3"/>
        <v>6</v>
      </c>
      <c r="G28" s="66" t="s">
        <v>35</v>
      </c>
      <c r="H28" s="67">
        <f t="shared" si="2"/>
        <v>0.36877688998156116</v>
      </c>
    </row>
    <row r="29" spans="1:222" s="29" customFormat="1" ht="15" customHeight="1">
      <c r="A29" s="72"/>
      <c r="B29" s="15" t="s">
        <v>18</v>
      </c>
      <c r="C29" s="24">
        <v>2429</v>
      </c>
      <c r="D29" s="24">
        <v>290</v>
      </c>
      <c r="E29" s="23">
        <v>394</v>
      </c>
      <c r="F29" s="23">
        <f t="shared" si="3"/>
        <v>104</v>
      </c>
      <c r="G29" s="66">
        <f t="shared" si="1"/>
        <v>135.86206896551724</v>
      </c>
      <c r="H29" s="67">
        <f t="shared" si="2"/>
        <v>16.220666941128037</v>
      </c>
    </row>
    <row r="30" spans="1:222" ht="15" customHeight="1">
      <c r="A30" s="34">
        <v>17</v>
      </c>
      <c r="B30" s="1" t="s">
        <v>17</v>
      </c>
      <c r="C30" s="22">
        <v>1421</v>
      </c>
      <c r="D30" s="22">
        <v>237</v>
      </c>
      <c r="E30" s="21">
        <v>545</v>
      </c>
      <c r="F30" s="21">
        <f t="shared" si="3"/>
        <v>308</v>
      </c>
      <c r="G30" s="38">
        <f t="shared" si="1"/>
        <v>229.957805907173</v>
      </c>
      <c r="H30" s="43">
        <f t="shared" si="2"/>
        <v>38.353272343420123</v>
      </c>
    </row>
    <row r="31" spans="1:222" ht="26.25">
      <c r="A31" s="34">
        <v>18</v>
      </c>
      <c r="B31" s="1" t="s">
        <v>13</v>
      </c>
      <c r="C31" s="22">
        <v>13121</v>
      </c>
      <c r="D31" s="22">
        <v>2989</v>
      </c>
      <c r="E31" s="22">
        <v>3346</v>
      </c>
      <c r="F31" s="21">
        <f t="shared" si="3"/>
        <v>357</v>
      </c>
      <c r="G31" s="38">
        <f t="shared" si="1"/>
        <v>111.94379391100702</v>
      </c>
      <c r="H31" s="43">
        <f t="shared" si="2"/>
        <v>25.501105098696748</v>
      </c>
    </row>
    <row r="32" spans="1:222" ht="65.45" customHeight="1">
      <c r="A32" s="34">
        <v>19</v>
      </c>
      <c r="B32" s="1" t="s">
        <v>23</v>
      </c>
      <c r="C32" s="22">
        <v>12467</v>
      </c>
      <c r="D32" s="22">
        <v>9361</v>
      </c>
      <c r="E32" s="21">
        <v>9450</v>
      </c>
      <c r="F32" s="21">
        <f t="shared" si="3"/>
        <v>89</v>
      </c>
      <c r="G32" s="38">
        <f t="shared" si="1"/>
        <v>100.95075312466616</v>
      </c>
      <c r="H32" s="43">
        <f t="shared" si="2"/>
        <v>75.800112296462657</v>
      </c>
    </row>
    <row r="33" spans="1:222" ht="26.25" customHeight="1">
      <c r="A33" s="34">
        <v>20</v>
      </c>
      <c r="B33" s="1" t="s">
        <v>29</v>
      </c>
      <c r="C33" s="22">
        <v>76666</v>
      </c>
      <c r="D33" s="22">
        <v>24666</v>
      </c>
      <c r="E33" s="21">
        <v>15233</v>
      </c>
      <c r="F33" s="21">
        <f t="shared" si="3"/>
        <v>-9433</v>
      </c>
      <c r="G33" s="38">
        <f t="shared" si="1"/>
        <v>61.757074515527442</v>
      </c>
      <c r="H33" s="43">
        <f t="shared" si="2"/>
        <v>19.869303211332273</v>
      </c>
    </row>
    <row r="34" spans="1:222" ht="15.75">
      <c r="A34" s="34">
        <v>21</v>
      </c>
      <c r="B34" s="1" t="s">
        <v>2</v>
      </c>
      <c r="C34" s="22">
        <v>11939</v>
      </c>
      <c r="D34" s="22">
        <v>0</v>
      </c>
      <c r="E34" s="21">
        <v>370</v>
      </c>
      <c r="F34" s="21">
        <f t="shared" si="3"/>
        <v>370</v>
      </c>
      <c r="G34" s="38" t="s">
        <v>35</v>
      </c>
      <c r="H34" s="43">
        <f t="shared" si="2"/>
        <v>3.0990870257140464</v>
      </c>
    </row>
    <row r="35" spans="1:222" ht="15" customHeight="1">
      <c r="A35" s="65">
        <v>22</v>
      </c>
      <c r="B35" s="1" t="s">
        <v>36</v>
      </c>
      <c r="C35" s="22">
        <v>23270</v>
      </c>
      <c r="D35" s="22">
        <v>3966</v>
      </c>
      <c r="E35" s="21">
        <v>5566</v>
      </c>
      <c r="F35" s="21">
        <f t="shared" si="3"/>
        <v>1600</v>
      </c>
      <c r="G35" s="38">
        <f t="shared" si="1"/>
        <v>140.34291477559253</v>
      </c>
      <c r="H35" s="43">
        <f t="shared" si="2"/>
        <v>23.919209282337775</v>
      </c>
    </row>
    <row r="36" spans="1:222" ht="15" customHeight="1">
      <c r="A36" s="34">
        <v>23</v>
      </c>
      <c r="B36" s="1" t="s">
        <v>3</v>
      </c>
      <c r="C36" s="22">
        <v>6293</v>
      </c>
      <c r="D36" s="22">
        <v>0</v>
      </c>
      <c r="E36" s="21">
        <v>479</v>
      </c>
      <c r="F36" s="21">
        <f t="shared" si="3"/>
        <v>479</v>
      </c>
      <c r="G36" s="38" t="s">
        <v>35</v>
      </c>
      <c r="H36" s="43">
        <f t="shared" si="2"/>
        <v>7.6116319720324164</v>
      </c>
    </row>
    <row r="37" spans="1:222" s="3" customFormat="1" ht="15.75">
      <c r="A37" s="81" t="s">
        <v>30</v>
      </c>
      <c r="B37" s="82"/>
      <c r="C37" s="30">
        <f>C5+C21</f>
        <v>6009686</v>
      </c>
      <c r="D37" s="30">
        <f>D5+D21</f>
        <v>288913</v>
      </c>
      <c r="E37" s="30">
        <f>E5+E21</f>
        <v>211703</v>
      </c>
      <c r="F37" s="25">
        <f t="shared" si="3"/>
        <v>-77210</v>
      </c>
      <c r="G37" s="35">
        <f t="shared" si="1"/>
        <v>73.275691990322343</v>
      </c>
      <c r="H37" s="42">
        <f t="shared" si="2"/>
        <v>3.5226965269067301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72">
        <v>24</v>
      </c>
      <c r="B38" s="10" t="s">
        <v>4</v>
      </c>
      <c r="C38" s="30">
        <f>C39+C40+C41</f>
        <v>11418825</v>
      </c>
      <c r="D38" s="30">
        <f>D39+D40+D41</f>
        <v>1552588</v>
      </c>
      <c r="E38" s="30">
        <f>E39+E40+E41</f>
        <v>1453436</v>
      </c>
      <c r="F38" s="25">
        <f t="shared" si="3"/>
        <v>-99152</v>
      </c>
      <c r="G38" s="35">
        <f t="shared" si="1"/>
        <v>93.613759735357988</v>
      </c>
      <c r="H38" s="42">
        <f t="shared" si="2"/>
        <v>12.728419955643421</v>
      </c>
    </row>
    <row r="39" spans="1:222" ht="24.75" customHeight="1">
      <c r="A39" s="72"/>
      <c r="B39" s="1" t="s">
        <v>31</v>
      </c>
      <c r="C39" s="22">
        <v>11420202</v>
      </c>
      <c r="D39" s="22">
        <v>1553965</v>
      </c>
      <c r="E39" s="22">
        <v>1553965</v>
      </c>
      <c r="F39" s="21">
        <f t="shared" si="3"/>
        <v>0</v>
      </c>
      <c r="G39" s="36">
        <f t="shared" si="1"/>
        <v>100</v>
      </c>
      <c r="H39" s="43">
        <f t="shared" si="2"/>
        <v>13.607158612430847</v>
      </c>
    </row>
    <row r="40" spans="1:222" ht="38.450000000000003" customHeight="1">
      <c r="A40" s="72"/>
      <c r="B40" s="4" t="s">
        <v>21</v>
      </c>
      <c r="C40" s="22">
        <v>0</v>
      </c>
      <c r="D40" s="22">
        <v>0</v>
      </c>
      <c r="E40" s="21">
        <v>2282</v>
      </c>
      <c r="F40" s="21">
        <f t="shared" si="3"/>
        <v>2282</v>
      </c>
      <c r="G40" s="38" t="s">
        <v>35</v>
      </c>
      <c r="H40" s="44" t="s">
        <v>35</v>
      </c>
    </row>
    <row r="41" spans="1:222" ht="27" customHeight="1">
      <c r="A41" s="78"/>
      <c r="B41" s="1" t="s">
        <v>9</v>
      </c>
      <c r="C41" s="22">
        <v>-1377</v>
      </c>
      <c r="D41" s="21">
        <v>-1377</v>
      </c>
      <c r="E41" s="21">
        <v>-102811</v>
      </c>
      <c r="F41" s="21">
        <f t="shared" si="3"/>
        <v>-101434</v>
      </c>
      <c r="G41" s="36">
        <f t="shared" si="1"/>
        <v>7466.3035584604213</v>
      </c>
      <c r="H41" s="43">
        <f t="shared" si="2"/>
        <v>7466.3035584604213</v>
      </c>
    </row>
    <row r="42" spans="1:222" s="9" customFormat="1" ht="16.5" thickBot="1">
      <c r="A42" s="79" t="s">
        <v>32</v>
      </c>
      <c r="B42" s="80"/>
      <c r="C42" s="26">
        <f>C37+C38</f>
        <v>17428511</v>
      </c>
      <c r="D42" s="26">
        <f>D37+D38</f>
        <v>1841501</v>
      </c>
      <c r="E42" s="26">
        <f>E37+E38</f>
        <v>1665139</v>
      </c>
      <c r="F42" s="26">
        <f t="shared" si="3"/>
        <v>-176362</v>
      </c>
      <c r="G42" s="45">
        <f t="shared" si="1"/>
        <v>90.422921301699006</v>
      </c>
      <c r="H42" s="46">
        <f t="shared" si="2"/>
        <v>9.5541093556414545</v>
      </c>
    </row>
    <row r="43" spans="1:222" s="9" customFormat="1" ht="15.75">
      <c r="A43" s="47"/>
      <c r="B43" s="47"/>
      <c r="C43" s="48"/>
      <c r="D43" s="48"/>
      <c r="E43" s="48"/>
      <c r="F43" s="48"/>
      <c r="G43" s="49"/>
      <c r="H43" s="49"/>
    </row>
    <row r="44" spans="1:222" s="9" customFormat="1" ht="13.5" thickBot="1">
      <c r="A44" s="83" t="s">
        <v>46</v>
      </c>
      <c r="B44" s="83"/>
      <c r="C44" s="83"/>
      <c r="D44" s="83"/>
      <c r="E44" s="83"/>
      <c r="F44" s="83"/>
      <c r="G44" s="83"/>
      <c r="H44" s="83"/>
    </row>
    <row r="45" spans="1:222" s="9" customFormat="1" ht="77.25" thickBot="1">
      <c r="A45" s="50" t="s">
        <v>47</v>
      </c>
      <c r="B45" s="16" t="s">
        <v>48</v>
      </c>
      <c r="C45" s="16" t="s">
        <v>71</v>
      </c>
      <c r="D45" s="16" t="s">
        <v>74</v>
      </c>
      <c r="E45" s="11" t="s">
        <v>75</v>
      </c>
      <c r="F45" s="39" t="s">
        <v>12</v>
      </c>
      <c r="G45" s="40" t="s">
        <v>76</v>
      </c>
      <c r="H45" s="19" t="s">
        <v>72</v>
      </c>
    </row>
    <row r="46" spans="1:222" s="9" customFormat="1">
      <c r="A46" s="51" t="s">
        <v>49</v>
      </c>
      <c r="B46" s="52" t="s">
        <v>50</v>
      </c>
      <c r="C46" s="53">
        <f>ROUND(J46/1000,0)</f>
        <v>1182223</v>
      </c>
      <c r="D46" s="53">
        <f>ROUND(L46/1000,0)</f>
        <v>217184</v>
      </c>
      <c r="E46" s="53">
        <f>ROUND(K46/1000,0)</f>
        <v>216497</v>
      </c>
      <c r="F46" s="54">
        <f t="shared" ref="F46:F55" si="4">E46-D46</f>
        <v>-687</v>
      </c>
      <c r="G46" s="55">
        <f>E46/D46*100</f>
        <v>99.683678355679973</v>
      </c>
      <c r="H46" s="56">
        <f>E46/C46*100</f>
        <v>18.312704117581877</v>
      </c>
      <c r="J46" s="92">
        <v>1182222994.05</v>
      </c>
      <c r="K46" s="95">
        <v>216497492.37</v>
      </c>
      <c r="L46" s="89">
        <v>217184137.29000002</v>
      </c>
    </row>
    <row r="47" spans="1:222" s="9" customFormat="1">
      <c r="A47" s="51" t="s">
        <v>51</v>
      </c>
      <c r="B47" s="52" t="s">
        <v>52</v>
      </c>
      <c r="C47" s="53">
        <f t="shared" ref="C47:C55" si="5">ROUND(J47/1000,0)</f>
        <v>127175</v>
      </c>
      <c r="D47" s="53">
        <f t="shared" ref="D47:D55" si="6">ROUND(L47/1000,0)</f>
        <v>14565</v>
      </c>
      <c r="E47" s="53">
        <f t="shared" ref="E47:E55" si="7">ROUND(K47/1000,0)</f>
        <v>14564</v>
      </c>
      <c r="F47" s="54">
        <f t="shared" si="4"/>
        <v>-1</v>
      </c>
      <c r="G47" s="55">
        <f t="shared" ref="G47:G55" si="8">E47/D47*100</f>
        <v>99.993134225883978</v>
      </c>
      <c r="H47" s="56">
        <f t="shared" ref="H47:H55" si="9">E47/C47*100</f>
        <v>11.451936308236682</v>
      </c>
      <c r="J47" s="91">
        <v>127174808.69</v>
      </c>
      <c r="K47" s="94">
        <v>14563616.49</v>
      </c>
      <c r="L47" s="89">
        <v>14565344.969999999</v>
      </c>
    </row>
    <row r="48" spans="1:222" s="9" customFormat="1">
      <c r="A48" s="51" t="s">
        <v>53</v>
      </c>
      <c r="B48" s="52" t="s">
        <v>54</v>
      </c>
      <c r="C48" s="53">
        <f t="shared" si="5"/>
        <v>2060310</v>
      </c>
      <c r="D48" s="53">
        <f>ROUND(L48/1000,0)+1</f>
        <v>91154</v>
      </c>
      <c r="E48" s="53">
        <f t="shared" si="7"/>
        <v>91152</v>
      </c>
      <c r="F48" s="54">
        <f t="shared" si="4"/>
        <v>-2</v>
      </c>
      <c r="G48" s="55">
        <f t="shared" si="8"/>
        <v>99.99780591087611</v>
      </c>
      <c r="H48" s="56">
        <f t="shared" si="9"/>
        <v>4.4241885929787266</v>
      </c>
      <c r="J48" s="91">
        <v>2060310252.5899999</v>
      </c>
      <c r="K48" s="94">
        <v>91151977.799999997</v>
      </c>
      <c r="L48" s="89">
        <v>91153490.180000007</v>
      </c>
    </row>
    <row r="49" spans="1:12" s="9" customFormat="1">
      <c r="A49" s="51" t="s">
        <v>55</v>
      </c>
      <c r="B49" s="52" t="s">
        <v>56</v>
      </c>
      <c r="C49" s="53">
        <f>ROUND(J49/1000,0)-1</f>
        <v>884437</v>
      </c>
      <c r="D49" s="53">
        <f t="shared" si="6"/>
        <v>51634</v>
      </c>
      <c r="E49" s="53">
        <f t="shared" si="7"/>
        <v>51576</v>
      </c>
      <c r="F49" s="54">
        <f t="shared" si="4"/>
        <v>-58</v>
      </c>
      <c r="G49" s="55">
        <f t="shared" si="8"/>
        <v>99.887670914513691</v>
      </c>
      <c r="H49" s="56">
        <f t="shared" si="9"/>
        <v>5.8315063707194517</v>
      </c>
      <c r="J49" s="91">
        <v>884437578.94000006</v>
      </c>
      <c r="K49" s="94">
        <v>51575688.460000001</v>
      </c>
      <c r="L49" s="89">
        <v>51634051.339999996</v>
      </c>
    </row>
    <row r="50" spans="1:12" s="9" customFormat="1">
      <c r="A50" s="51" t="s">
        <v>57</v>
      </c>
      <c r="B50" s="52" t="s">
        <v>58</v>
      </c>
      <c r="C50" s="53">
        <f>ROUND(J50/1000,0)</f>
        <v>9819755</v>
      </c>
      <c r="D50" s="53">
        <f t="shared" si="6"/>
        <v>1335282</v>
      </c>
      <c r="E50" s="53">
        <f>ROUND(K50/1000,0)</f>
        <v>1326903</v>
      </c>
      <c r="F50" s="54">
        <f t="shared" si="4"/>
        <v>-8379</v>
      </c>
      <c r="G50" s="55">
        <f t="shared" si="8"/>
        <v>99.372492102791767</v>
      </c>
      <c r="H50" s="56">
        <f t="shared" si="9"/>
        <v>13.512587635842237</v>
      </c>
      <c r="J50" s="91">
        <v>9819755087.1599998</v>
      </c>
      <c r="K50" s="94">
        <v>1326902661.4400001</v>
      </c>
      <c r="L50" s="89">
        <v>1335282171.5999999</v>
      </c>
    </row>
    <row r="51" spans="1:12" s="9" customFormat="1">
      <c r="A51" s="51" t="s">
        <v>59</v>
      </c>
      <c r="B51" s="52" t="s">
        <v>60</v>
      </c>
      <c r="C51" s="53">
        <f t="shared" si="5"/>
        <v>463667</v>
      </c>
      <c r="D51" s="53">
        <f t="shared" si="6"/>
        <v>43934</v>
      </c>
      <c r="E51" s="53">
        <f t="shared" si="7"/>
        <v>43822</v>
      </c>
      <c r="F51" s="54">
        <f t="shared" si="4"/>
        <v>-112</v>
      </c>
      <c r="G51" s="55">
        <f t="shared" si="8"/>
        <v>99.745072153685072</v>
      </c>
      <c r="H51" s="56">
        <f t="shared" si="9"/>
        <v>9.4511794024590916</v>
      </c>
      <c r="J51" s="91">
        <v>463666670.42000002</v>
      </c>
      <c r="K51" s="94">
        <v>43822370.850000001</v>
      </c>
      <c r="L51" s="89">
        <v>43934370.849999994</v>
      </c>
    </row>
    <row r="52" spans="1:12" s="9" customFormat="1">
      <c r="A52" s="51" t="s">
        <v>61</v>
      </c>
      <c r="B52" s="52" t="s">
        <v>62</v>
      </c>
      <c r="C52" s="53">
        <f t="shared" si="5"/>
        <v>3099636</v>
      </c>
      <c r="D52" s="53">
        <f>ROUND(L52/1000,0)+1</f>
        <v>612447</v>
      </c>
      <c r="E52" s="53">
        <f t="shared" si="7"/>
        <v>611400</v>
      </c>
      <c r="F52" s="54">
        <f t="shared" si="4"/>
        <v>-1047</v>
      </c>
      <c r="G52" s="55">
        <f t="shared" si="8"/>
        <v>99.829046431772866</v>
      </c>
      <c r="H52" s="56">
        <f t="shared" si="9"/>
        <v>19.724896729809565</v>
      </c>
      <c r="J52" s="91">
        <v>3099635730.79</v>
      </c>
      <c r="K52" s="94">
        <v>611399803.60000002</v>
      </c>
      <c r="L52" s="89">
        <v>612446413.50999999</v>
      </c>
    </row>
    <row r="53" spans="1:12" s="9" customFormat="1">
      <c r="A53" s="51" t="s">
        <v>63</v>
      </c>
      <c r="B53" s="1" t="s">
        <v>64</v>
      </c>
      <c r="C53" s="53">
        <f t="shared" si="5"/>
        <v>278407</v>
      </c>
      <c r="D53" s="53">
        <f t="shared" si="6"/>
        <v>26118</v>
      </c>
      <c r="E53" s="53">
        <f t="shared" si="7"/>
        <v>26041</v>
      </c>
      <c r="F53" s="54">
        <f t="shared" si="4"/>
        <v>-77</v>
      </c>
      <c r="G53" s="55">
        <f t="shared" si="8"/>
        <v>99.705184164177965</v>
      </c>
      <c r="H53" s="56">
        <f t="shared" si="9"/>
        <v>9.3535722880531029</v>
      </c>
      <c r="J53" s="91">
        <v>278406768.16000003</v>
      </c>
      <c r="K53" s="94">
        <v>26040916.16</v>
      </c>
      <c r="L53" s="89">
        <v>26118278.560000002</v>
      </c>
    </row>
    <row r="54" spans="1:12" s="9" customFormat="1">
      <c r="A54" s="51" t="s">
        <v>65</v>
      </c>
      <c r="B54" s="1" t="s">
        <v>66</v>
      </c>
      <c r="C54" s="53">
        <f t="shared" si="5"/>
        <v>23198</v>
      </c>
      <c r="D54" s="53">
        <f t="shared" si="6"/>
        <v>3262</v>
      </c>
      <c r="E54" s="53">
        <f t="shared" si="7"/>
        <v>3262</v>
      </c>
      <c r="F54" s="54">
        <f t="shared" si="4"/>
        <v>0</v>
      </c>
      <c r="G54" s="55">
        <f t="shared" si="8"/>
        <v>100</v>
      </c>
      <c r="H54" s="56">
        <f t="shared" si="9"/>
        <v>14.061557030778516</v>
      </c>
      <c r="J54" s="91">
        <v>23198000</v>
      </c>
      <c r="K54" s="94">
        <v>3261750</v>
      </c>
      <c r="L54" s="89">
        <v>3261750</v>
      </c>
    </row>
    <row r="55" spans="1:12" s="9" customFormat="1" ht="13.5" thickBot="1">
      <c r="A55" s="51" t="s">
        <v>67</v>
      </c>
      <c r="B55" s="1" t="s">
        <v>68</v>
      </c>
      <c r="C55" s="53">
        <f t="shared" si="5"/>
        <v>154800</v>
      </c>
      <c r="D55" s="53">
        <f t="shared" si="6"/>
        <v>20328</v>
      </c>
      <c r="E55" s="53">
        <f t="shared" si="7"/>
        <v>20328</v>
      </c>
      <c r="F55" s="54">
        <f t="shared" si="4"/>
        <v>0</v>
      </c>
      <c r="G55" s="55">
        <f t="shared" si="8"/>
        <v>100</v>
      </c>
      <c r="H55" s="56">
        <f t="shared" si="9"/>
        <v>13.131782945736434</v>
      </c>
      <c r="J55" s="90">
        <v>154800006.88</v>
      </c>
      <c r="K55" s="93">
        <v>20328251.899999999</v>
      </c>
      <c r="L55" s="89">
        <v>20328251.899999999</v>
      </c>
    </row>
    <row r="56" spans="1:12" s="9" customFormat="1">
      <c r="A56" s="57"/>
      <c r="B56" s="10" t="s">
        <v>69</v>
      </c>
      <c r="C56" s="58">
        <f>C46+C47+C48+C49+C50+C51+C52+C53+C54+C55</f>
        <v>18093608</v>
      </c>
      <c r="D56" s="58">
        <f>D46+D47+D48+D49+D50+D51+D52+D53+D54+D55</f>
        <v>2415908</v>
      </c>
      <c r="E56" s="58">
        <f>E46+E47+E48+E49+E50+E51+E52+E53+E54+E55</f>
        <v>2405545</v>
      </c>
      <c r="F56" s="58">
        <f>SUM(F46:F55)</f>
        <v>-10363</v>
      </c>
      <c r="G56" s="59">
        <f t="shared" ref="G56" si="10">ROUND(E56/D56*100,1)</f>
        <v>99.6</v>
      </c>
      <c r="H56" s="60">
        <f t="shared" ref="H56" si="11">ROUND(E56/C56*100,1)</f>
        <v>13.3</v>
      </c>
      <c r="J56" s="58">
        <f>J46+J47+J48+J49+J50+J51+J52+J53+J54+J55</f>
        <v>18093607897.68</v>
      </c>
      <c r="K56" s="58">
        <f>K46+K47+K48+K49+K50+K51+K52+K53+K54+K55</f>
        <v>2405544529.0699997</v>
      </c>
      <c r="L56" s="58">
        <f>L46+L47+L48+L49+L50+L51+L52+L53+L54+L55</f>
        <v>2415908260.1999998</v>
      </c>
    </row>
    <row r="57" spans="1:12" s="9" customFormat="1" ht="13.5" thickBot="1">
      <c r="A57" s="61"/>
      <c r="B57" s="62" t="s">
        <v>70</v>
      </c>
      <c r="C57" s="63">
        <f>C42-C56</f>
        <v>-665097</v>
      </c>
      <c r="D57" s="63">
        <f t="shared" ref="D57:E57" si="12">D42-D56</f>
        <v>-574407</v>
      </c>
      <c r="E57" s="63">
        <f t="shared" si="12"/>
        <v>-740406</v>
      </c>
      <c r="F57" s="63"/>
      <c r="G57" s="63"/>
      <c r="H57" s="64"/>
    </row>
    <row r="58" spans="1:12" ht="14.25" customHeight="1">
      <c r="A58" s="77"/>
      <c r="B58" s="71"/>
      <c r="C58" s="32"/>
    </row>
    <row r="59" spans="1:12" ht="48.6" customHeight="1">
      <c r="A59" s="85" t="s">
        <v>38</v>
      </c>
      <c r="B59" s="86"/>
      <c r="C59" s="33"/>
      <c r="D59" s="27"/>
      <c r="E59" s="27"/>
      <c r="F59" s="87" t="s">
        <v>39</v>
      </c>
      <c r="G59" s="87"/>
      <c r="H59" s="88"/>
    </row>
    <row r="60" spans="1:12">
      <c r="A60" s="77"/>
      <c r="B60" s="71"/>
      <c r="C60" s="32"/>
    </row>
    <row r="61" spans="1:12">
      <c r="A61" s="77"/>
      <c r="B61" s="71"/>
      <c r="C61" s="32"/>
    </row>
    <row r="62" spans="1:12">
      <c r="A62" s="77"/>
      <c r="B62" s="71"/>
      <c r="C62" s="32"/>
      <c r="E62" s="84"/>
      <c r="F62" s="84"/>
      <c r="G62" s="20"/>
    </row>
  </sheetData>
  <mergeCells count="17">
    <mergeCell ref="A62:B62"/>
    <mergeCell ref="E62:F62"/>
    <mergeCell ref="A58:B58"/>
    <mergeCell ref="A59:B59"/>
    <mergeCell ref="F59:H59"/>
    <mergeCell ref="A61:B61"/>
    <mergeCell ref="F1:H1"/>
    <mergeCell ref="A16:A19"/>
    <mergeCell ref="G3:H3"/>
    <mergeCell ref="A2:H2"/>
    <mergeCell ref="A60:B60"/>
    <mergeCell ref="A38:A41"/>
    <mergeCell ref="A42:B42"/>
    <mergeCell ref="A27:A29"/>
    <mergeCell ref="A13:A15"/>
    <mergeCell ref="A37:B37"/>
    <mergeCell ref="A44:H44"/>
  </mergeCells>
  <pageMargins left="0.74803149606299213" right="0" top="0.59055118110236227" bottom="0.19685039370078741" header="0.15748031496062992" footer="0.19685039370078741"/>
  <pageSetup paperSize="9" scale="71" orientation="portrait" r:id="rId1"/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месяца</vt:lpstr>
      <vt:lpstr>'2 месяца'!Область_печати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S.Karaeva</cp:lastModifiedBy>
  <cp:lastPrinted>2023-03-17T08:09:15Z</cp:lastPrinted>
  <dcterms:created xsi:type="dcterms:W3CDTF">2002-11-26T08:28:37Z</dcterms:created>
  <dcterms:modified xsi:type="dcterms:W3CDTF">2023-03-17T08:09:16Z</dcterms:modified>
</cp:coreProperties>
</file>