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-30" windowWidth="18855" windowHeight="6885" firstSheet="1" activeTab="5"/>
  </bookViews>
  <sheets>
    <sheet name="прил. 2 по МП к ПЗ 2019 (2)" sheetId="2" state="hidden" r:id="rId1"/>
    <sheet name="1" sheetId="14" r:id="rId2"/>
    <sheet name="прил. 2 по МП к ПЗ 2021" sheetId="8" state="hidden" r:id="rId3"/>
    <sheet name="прил. 3 по неМП 2021" sheetId="10" state="hidden" r:id="rId4"/>
    <sheet name="МП и не МП (2)" sheetId="18" r:id="rId5"/>
    <sheet name="Р ПР (3)" sheetId="6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0" hidden="1">'прил. 2 по МП к ПЗ 2019 (2)'!$A$4:$P$28</definedName>
    <definedName name="_xlnm._FilterDatabase" localSheetId="3" hidden="1">'прил. 3 по неМП 2021'!$C$7:$E$26</definedName>
    <definedName name="_xlnm._FilterDatabase" localSheetId="5" hidden="1">'Р ПР (3)'!$A$9:$G$57</definedName>
    <definedName name="_xlnm.Print_Titles" localSheetId="4">'МП и не МП (2)'!$7:$7</definedName>
    <definedName name="_xlnm.Print_Titles" localSheetId="0">'прил. 2 по МП к ПЗ 2019 (2)'!$8:$8</definedName>
    <definedName name="_xlnm.Print_Titles" localSheetId="2">'прил. 2 по МП к ПЗ 2021'!$8:$8</definedName>
    <definedName name="_xlnm.Print_Titles" localSheetId="3">'прил. 3 по неМП 2021'!$9:$9</definedName>
    <definedName name="_xlnm.Print_Area" localSheetId="1">'1'!$A$1:$M$26</definedName>
    <definedName name="_xlnm.Print_Area" localSheetId="4">'МП и не МП (2)'!$A$1:$K$53</definedName>
    <definedName name="_xlnm.Print_Area" localSheetId="0">'прил. 2 по МП к ПЗ 2019 (2)'!$A$1:$N$32</definedName>
    <definedName name="_xlnm.Print_Area" localSheetId="2">'прил. 2 по МП к ПЗ 2021'!$A$1:$K$32</definedName>
    <definedName name="_xlnm.Print_Area" localSheetId="3">'прил. 3 по неМП 2021'!$A$1:$K$32</definedName>
    <definedName name="_xlnm.Print_Area" localSheetId="5">'Р ПР (3)'!$A$1:$E$62</definedName>
  </definedNames>
  <calcPr calcId="125725" iterate="1"/>
</workbook>
</file>

<file path=xl/calcChain.xml><?xml version="1.0" encoding="utf-8"?>
<calcChain xmlns="http://schemas.openxmlformats.org/spreadsheetml/2006/main">
  <c r="F7" i="14"/>
  <c r="J7"/>
  <c r="I6" i="18" l="1"/>
  <c r="F6"/>
  <c r="G11" i="6" l="1"/>
  <c r="G12"/>
  <c r="G13"/>
  <c r="G14"/>
  <c r="G15"/>
  <c r="G16"/>
  <c r="G18"/>
  <c r="G19"/>
  <c r="G20"/>
  <c r="G21"/>
  <c r="G23"/>
  <c r="G26"/>
  <c r="G27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E77" i="18" l="1"/>
  <c r="E76"/>
  <c r="D76"/>
  <c r="E75"/>
  <c r="D75"/>
  <c r="H74"/>
  <c r="G74"/>
  <c r="F74"/>
  <c r="E72"/>
  <c r="D72"/>
  <c r="E71"/>
  <c r="D71"/>
  <c r="C71"/>
  <c r="E70"/>
  <c r="D70"/>
  <c r="C70"/>
  <c r="J64"/>
  <c r="I64"/>
  <c r="G64"/>
  <c r="F64"/>
  <c r="D64"/>
  <c r="C64"/>
  <c r="D77"/>
  <c r="C69" l="1"/>
  <c r="E64"/>
  <c r="E81"/>
  <c r="D81"/>
  <c r="E80"/>
  <c r="K64"/>
  <c r="H64"/>
  <c r="D69"/>
  <c r="E69"/>
  <c r="G67"/>
  <c r="C75"/>
  <c r="C76"/>
  <c r="C81" s="1"/>
  <c r="D80"/>
  <c r="D65" l="1"/>
  <c r="E65"/>
  <c r="H65"/>
  <c r="G65"/>
  <c r="D74"/>
  <c r="E74"/>
  <c r="J65"/>
  <c r="K65"/>
  <c r="M27"/>
  <c r="N27" s="1"/>
  <c r="C80"/>
  <c r="C74"/>
  <c r="O16" i="14"/>
  <c r="E79" i="18" l="1"/>
  <c r="H75"/>
  <c r="D79"/>
  <c r="G75"/>
  <c r="C79"/>
  <c r="F75"/>
  <c r="I33" i="10"/>
  <c r="F33"/>
  <c r="C33"/>
  <c r="L27"/>
  <c r="L26"/>
  <c r="M26" s="1"/>
  <c r="L25"/>
  <c r="M25" s="1"/>
  <c r="L24"/>
  <c r="M24" s="1"/>
  <c r="L23"/>
  <c r="L22"/>
  <c r="M22" s="1"/>
  <c r="L21"/>
  <c r="M21" s="1"/>
  <c r="L20"/>
  <c r="M20" s="1"/>
  <c r="L19"/>
  <c r="M19" s="1"/>
  <c r="L18"/>
  <c r="M18" s="1"/>
  <c r="L17"/>
  <c r="M17" s="1"/>
  <c r="L16"/>
  <c r="M16" s="1"/>
  <c r="L15"/>
  <c r="M15" s="1"/>
  <c r="L14"/>
  <c r="L13"/>
  <c r="M13" s="1"/>
  <c r="L12"/>
  <c r="M12" s="1"/>
  <c r="L11"/>
  <c r="M11" s="1"/>
  <c r="L10"/>
  <c r="I27" i="8"/>
  <c r="J27" s="1"/>
  <c r="G27" s="1"/>
  <c r="H27"/>
  <c r="I26"/>
  <c r="J26" s="1"/>
  <c r="G26" s="1"/>
  <c r="H26"/>
  <c r="I25"/>
  <c r="J25" s="1"/>
  <c r="G25" s="1"/>
  <c r="H25"/>
  <c r="I24"/>
  <c r="J24" s="1"/>
  <c r="G24" s="1"/>
  <c r="H24"/>
  <c r="I23"/>
  <c r="J23" s="1"/>
  <c r="G23" s="1"/>
  <c r="H23"/>
  <c r="I22"/>
  <c r="J22" s="1"/>
  <c r="G22" s="1"/>
  <c r="H22"/>
  <c r="I21"/>
  <c r="J21" s="1"/>
  <c r="G21" s="1"/>
  <c r="H21"/>
  <c r="I20"/>
  <c r="J20" s="1"/>
  <c r="G20" s="1"/>
  <c r="H20"/>
  <c r="I19"/>
  <c r="J19" s="1"/>
  <c r="G19" s="1"/>
  <c r="H19"/>
  <c r="I18"/>
  <c r="J18" s="1"/>
  <c r="G18" s="1"/>
  <c r="H18"/>
  <c r="I17"/>
  <c r="J17" s="1"/>
  <c r="G17" s="1"/>
  <c r="F17" s="1"/>
  <c r="H17"/>
  <c r="I16"/>
  <c r="J16" s="1"/>
  <c r="G16" s="1"/>
  <c r="H16"/>
  <c r="I15"/>
  <c r="J15" s="1"/>
  <c r="G15" s="1"/>
  <c r="F15" s="1"/>
  <c r="H15"/>
  <c r="I14"/>
  <c r="J14" s="1"/>
  <c r="G14" s="1"/>
  <c r="H14"/>
  <c r="I13"/>
  <c r="J13" s="1"/>
  <c r="G13" s="1"/>
  <c r="F13" s="1"/>
  <c r="H13"/>
  <c r="K12"/>
  <c r="H12" s="1"/>
  <c r="I12"/>
  <c r="K11"/>
  <c r="H11" s="1"/>
  <c r="I11"/>
  <c r="I10"/>
  <c r="J10" s="1"/>
  <c r="G10" s="1"/>
  <c r="H10"/>
  <c r="K9"/>
  <c r="I9"/>
  <c r="C6"/>
  <c r="F10" l="1"/>
  <c r="F16"/>
  <c r="F22"/>
  <c r="F24"/>
  <c r="F26"/>
  <c r="K28"/>
  <c r="J11"/>
  <c r="G11" s="1"/>
  <c r="F11" s="1"/>
  <c r="F14"/>
  <c r="F18"/>
  <c r="F20"/>
  <c r="L28" i="10"/>
  <c r="M28" s="1"/>
  <c r="I28" i="8"/>
  <c r="F23"/>
  <c r="F25"/>
  <c r="F27"/>
  <c r="F19"/>
  <c r="F21"/>
  <c r="J9"/>
  <c r="G9" s="1"/>
  <c r="H9"/>
  <c r="H28" s="1"/>
  <c r="J12"/>
  <c r="G12" s="1"/>
  <c r="F12" s="1"/>
  <c r="I34" i="10"/>
  <c r="M14"/>
  <c r="M23"/>
  <c r="M10"/>
  <c r="G28" i="8" l="1"/>
  <c r="F9"/>
  <c r="F28" s="1"/>
  <c r="J28"/>
  <c r="F34" i="10"/>
  <c r="K49" i="8" l="1"/>
  <c r="J49"/>
  <c r="I49"/>
  <c r="C38"/>
  <c r="J53" i="2" l="1"/>
  <c r="I53"/>
  <c r="H53"/>
  <c r="G53"/>
  <c r="M52"/>
  <c r="M53" s="1"/>
  <c r="L52"/>
  <c r="L53" s="1"/>
  <c r="N45"/>
  <c r="M45"/>
  <c r="L45"/>
  <c r="K45"/>
  <c r="K35"/>
  <c r="G35"/>
  <c r="C35"/>
  <c r="O28"/>
  <c r="F28"/>
  <c r="E28"/>
  <c r="D28"/>
  <c r="C28"/>
  <c r="O27"/>
  <c r="K27"/>
  <c r="L27" s="1"/>
  <c r="H27" s="1"/>
  <c r="J27"/>
  <c r="I27"/>
  <c r="O26"/>
  <c r="K26"/>
  <c r="L26" s="1"/>
  <c r="H26" s="1"/>
  <c r="J26"/>
  <c r="I26"/>
  <c r="O25"/>
  <c r="K25"/>
  <c r="L25" s="1"/>
  <c r="H25" s="1"/>
  <c r="J25"/>
  <c r="I25"/>
  <c r="O24"/>
  <c r="K24"/>
  <c r="L24" s="1"/>
  <c r="H24" s="1"/>
  <c r="J24"/>
  <c r="I24"/>
  <c r="O23"/>
  <c r="M23"/>
  <c r="I23" s="1"/>
  <c r="K23"/>
  <c r="J23"/>
  <c r="O22"/>
  <c r="K22"/>
  <c r="L22" s="1"/>
  <c r="H22" s="1"/>
  <c r="J22"/>
  <c r="I22"/>
  <c r="O21"/>
  <c r="K21"/>
  <c r="L21" s="1"/>
  <c r="H21" s="1"/>
  <c r="J21"/>
  <c r="I21"/>
  <c r="O20"/>
  <c r="K20"/>
  <c r="L20" s="1"/>
  <c r="H20" s="1"/>
  <c r="G20" s="1"/>
  <c r="J20"/>
  <c r="I20"/>
  <c r="O19"/>
  <c r="K19"/>
  <c r="J19"/>
  <c r="I19"/>
  <c r="O18"/>
  <c r="K18"/>
  <c r="J18"/>
  <c r="I18"/>
  <c r="O17"/>
  <c r="K17"/>
  <c r="L17" s="1"/>
  <c r="H17" s="1"/>
  <c r="G17" s="1"/>
  <c r="J17"/>
  <c r="I17"/>
  <c r="O16"/>
  <c r="K16"/>
  <c r="L16" s="1"/>
  <c r="H16" s="1"/>
  <c r="G16" s="1"/>
  <c r="J16"/>
  <c r="I16"/>
  <c r="O15"/>
  <c r="M15"/>
  <c r="I15" s="1"/>
  <c r="K15"/>
  <c r="J15"/>
  <c r="O14"/>
  <c r="K14"/>
  <c r="J14"/>
  <c r="I14"/>
  <c r="O13"/>
  <c r="K13"/>
  <c r="J13"/>
  <c r="I13"/>
  <c r="O12"/>
  <c r="N12"/>
  <c r="N28" s="1"/>
  <c r="N41" s="1"/>
  <c r="M12"/>
  <c r="I12" s="1"/>
  <c r="K12"/>
  <c r="O11"/>
  <c r="M11"/>
  <c r="I11" s="1"/>
  <c r="K11"/>
  <c r="J11"/>
  <c r="O10"/>
  <c r="K10"/>
  <c r="L10" s="1"/>
  <c r="H10" s="1"/>
  <c r="G10" s="1"/>
  <c r="J10"/>
  <c r="I10"/>
  <c r="O9"/>
  <c r="M9"/>
  <c r="K9"/>
  <c r="J9"/>
  <c r="G21" l="1"/>
  <c r="G22"/>
  <c r="G24"/>
  <c r="G25"/>
  <c r="G26"/>
  <c r="N46"/>
  <c r="P18"/>
  <c r="G27"/>
  <c r="P11"/>
  <c r="P16"/>
  <c r="P19"/>
  <c r="P23"/>
  <c r="P15"/>
  <c r="L18"/>
  <c r="H18" s="1"/>
  <c r="G18" s="1"/>
  <c r="P20"/>
  <c r="P22"/>
  <c r="M28"/>
  <c r="M41" s="1"/>
  <c r="M46" s="1"/>
  <c r="J12"/>
  <c r="J28" s="1"/>
  <c r="J41" s="1"/>
  <c r="L19"/>
  <c r="H19" s="1"/>
  <c r="G19" s="1"/>
  <c r="I9"/>
  <c r="I28" s="1"/>
  <c r="I41" s="1"/>
  <c r="L11"/>
  <c r="H11" s="1"/>
  <c r="G11" s="1"/>
  <c r="P10"/>
  <c r="P13"/>
  <c r="P14"/>
  <c r="P17"/>
  <c r="P21"/>
  <c r="L23"/>
  <c r="H23" s="1"/>
  <c r="G23" s="1"/>
  <c r="P9"/>
  <c r="P12"/>
  <c r="K28"/>
  <c r="L9"/>
  <c r="L13"/>
  <c r="H13" s="1"/>
  <c r="G13" s="1"/>
  <c r="L14"/>
  <c r="H14" s="1"/>
  <c r="G14" s="1"/>
  <c r="L15"/>
  <c r="H15" s="1"/>
  <c r="G15" s="1"/>
  <c r="P24"/>
  <c r="P25"/>
  <c r="P26"/>
  <c r="P27"/>
  <c r="K52"/>
  <c r="K53" s="1"/>
  <c r="L12"/>
  <c r="H12" s="1"/>
  <c r="G12" l="1"/>
  <c r="P28"/>
  <c r="K36"/>
  <c r="L28"/>
  <c r="L41" s="1"/>
  <c r="H9"/>
  <c r="H28" l="1"/>
  <c r="H41" s="1"/>
  <c r="G41" s="1"/>
  <c r="G9"/>
  <c r="G28" s="1"/>
  <c r="G36" s="1"/>
  <c r="K41"/>
  <c r="K46" s="1"/>
  <c r="L46"/>
  <c r="L27" i="8" l="1"/>
  <c r="M27" s="1"/>
  <c r="K46" l="1"/>
  <c r="K50" s="1"/>
  <c r="H46" l="1"/>
  <c r="L9" l="1"/>
  <c r="M9" s="1"/>
  <c r="L16"/>
  <c r="M16" s="1"/>
  <c r="L22"/>
  <c r="M22" s="1"/>
  <c r="L20"/>
  <c r="M20" s="1"/>
  <c r="L17"/>
  <c r="M17" s="1"/>
  <c r="L25"/>
  <c r="M25" s="1"/>
  <c r="L19"/>
  <c r="M19" s="1"/>
  <c r="L18"/>
  <c r="M18" s="1"/>
  <c r="L11"/>
  <c r="M11" s="1"/>
  <c r="L14"/>
  <c r="M14" s="1"/>
  <c r="L21"/>
  <c r="M21" s="1"/>
  <c r="L13"/>
  <c r="M13" s="1"/>
  <c r="L26"/>
  <c r="M26" s="1"/>
  <c r="L10"/>
  <c r="M10" s="1"/>
  <c r="L23"/>
  <c r="M23" s="1"/>
  <c r="L15"/>
  <c r="M15" s="1"/>
  <c r="L24"/>
  <c r="M24" s="1"/>
  <c r="L12" l="1"/>
  <c r="M12" s="1"/>
  <c r="J46" l="1"/>
  <c r="G46"/>
  <c r="F46" s="1"/>
  <c r="I38" l="1"/>
  <c r="I39" s="1"/>
  <c r="L28"/>
  <c r="M28" s="1"/>
  <c r="F38"/>
  <c r="F39" s="1"/>
  <c r="J50"/>
  <c r="I46"/>
  <c r="I50" s="1"/>
</calcChain>
</file>

<file path=xl/sharedStrings.xml><?xml version="1.0" encoding="utf-8"?>
<sst xmlns="http://schemas.openxmlformats.org/spreadsheetml/2006/main" count="527" uniqueCount="255">
  <si>
    <t>контроль</t>
  </si>
  <si>
    <t>остатки</t>
  </si>
  <si>
    <t>межб. Трансф</t>
  </si>
  <si>
    <t>м.б.</t>
  </si>
  <si>
    <t>СТАЛО ВСЕГО</t>
  </si>
  <si>
    <t>ИЗМ ВСЕГО</t>
  </si>
  <si>
    <t>БЫЛО ВСЕГО</t>
  </si>
  <si>
    <t>без остатков</t>
  </si>
  <si>
    <t>остатки на 01.01.2016</t>
  </si>
  <si>
    <t>ас бюджет</t>
  </si>
  <si>
    <t>итого</t>
  </si>
  <si>
    <t>внебюдж</t>
  </si>
  <si>
    <t>откл</t>
  </si>
  <si>
    <t>д.б.</t>
  </si>
  <si>
    <t>Итого:</t>
  </si>
  <si>
    <t>Муниципальная программа «Формирование современной городской среды на территории города Ставрополя»</t>
  </si>
  <si>
    <t>20</t>
  </si>
  <si>
    <t>Муниципальная программа «Развитие казачества в городе Ставрополе»</t>
  </si>
  <si>
    <t>18</t>
  </si>
  <si>
    <t>Муниципальная программа «Энергосбережение и повышение энергетической эффективности в городе Ставрополе»</t>
  </si>
  <si>
    <t>17</t>
  </si>
  <si>
    <t>Муниципальная программа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</si>
  <si>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16</t>
  </si>
  <si>
    <t>Муниципальная программа «Обеспечение безопасности, общественного порядка и профилактика правонарушений в городе Ставрополе»</t>
  </si>
  <si>
    <t>15</t>
  </si>
  <si>
    <t>Муниципальная программа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</si>
  <si>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14</t>
  </si>
  <si>
    <t>Муниципальная программа «Развитие муниципальной службы и противодействие коррупции в городе Ставрополе»</t>
  </si>
  <si>
    <t>13</t>
  </si>
  <si>
    <t>Муниципальная программа «Экономическое развитие города Ставрополя»</t>
  </si>
  <si>
    <t>12</t>
  </si>
  <si>
    <t>Муниципальная программа  «Управление и распоряжение имуществом, находящимся в муниципальной собственности города Ставрополя, в том числе земельными ресурсами»</t>
  </si>
  <si>
    <t>11</t>
  </si>
  <si>
    <t>Муниципальная программа «Управление муниципальными финансами и муниципальным долгом города Ставрополя»</t>
  </si>
  <si>
    <t>10</t>
  </si>
  <si>
    <t>Муниципальная программа «Молодежь города Ставрополя»</t>
  </si>
  <si>
    <t>09</t>
  </si>
  <si>
    <t>Муниципальная программа «Развитие физической культуры и спорта в городе Ставрополе»</t>
  </si>
  <si>
    <t>08</t>
  </si>
  <si>
    <t>Муниципальная программа «Культура города Ставрополя»</t>
  </si>
  <si>
    <t>07</t>
  </si>
  <si>
    <t>Муниципальная программа «Обеспечение жильем молодых семей в городе Ставрополе»</t>
  </si>
  <si>
    <t>06</t>
  </si>
  <si>
    <t>Муниципальная программа «Развитие градостроительства на территории города Ставрополя»</t>
  </si>
  <si>
    <t>05</t>
  </si>
  <si>
    <t>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</si>
  <si>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04</t>
  </si>
  <si>
    <t>Муниципальная программа «Социальная поддержка населения города Ставрополя»</t>
  </si>
  <si>
    <t>03</t>
  </si>
  <si>
    <t>Муниципальная программа «Поддержка садоводческих, огороднических и дачных некоммерческих объединений граждан, расположенных на территории города Ставрополя»</t>
  </si>
  <si>
    <t>02</t>
  </si>
  <si>
    <t>Муниципальная программа «Развитие образования в городе Ставрополе»</t>
  </si>
  <si>
    <t>01</t>
  </si>
  <si>
    <t>9</t>
  </si>
  <si>
    <t>8</t>
  </si>
  <si>
    <t>7</t>
  </si>
  <si>
    <t>6</t>
  </si>
  <si>
    <t>5</t>
  </si>
  <si>
    <t>4</t>
  </si>
  <si>
    <t>3</t>
  </si>
  <si>
    <t>2</t>
  </si>
  <si>
    <t>внебюджетных источников</t>
  </si>
  <si>
    <t>федерального бюджета и бюджета Ставропольского края</t>
  </si>
  <si>
    <t xml:space="preserve"> бюджета города Ставрополя</t>
  </si>
  <si>
    <t>по средствам федерального бюджета и бюджета Ставропольского края</t>
  </si>
  <si>
    <t>по средствам  бюджета города Ставрополя</t>
  </si>
  <si>
    <t>всего</t>
  </si>
  <si>
    <t>в том числе за счет средств:</t>
  </si>
  <si>
    <t>Проект бюджета города Ставрополя с учетом изменений</t>
  </si>
  <si>
    <t>Изменения</t>
  </si>
  <si>
    <t>Наименование</t>
  </si>
  <si>
    <t>Код</t>
  </si>
  <si>
    <t>тыс. рублей</t>
  </si>
  <si>
    <t>Уточнение расходной части бюджета города Ставрополя в разрезе муниципальных программ города Ставрополя на 2019 год</t>
  </si>
  <si>
    <t>к пояснительной записке</t>
  </si>
  <si>
    <t>Приложение 2</t>
  </si>
  <si>
    <t>Предусмотрено в бюджете города Ставрополя
(реш. СГД 
от 12 декабря 2018 г. 
№ 279)</t>
  </si>
  <si>
    <t>Исполняющий обязанности заместителя главы администрации города Ставрополя,</t>
  </si>
  <si>
    <t>руководителя комитета финансов и бюджета администрации города Ставрополя</t>
  </si>
  <si>
    <t>первый заместитель руководителя комитета финансов и бюджета администрации города Ставрополя</t>
  </si>
  <si>
    <t>Т.Ю. Филькова</t>
  </si>
  <si>
    <t>Обеспечение деятельности Ставропольской городской Думы</t>
  </si>
  <si>
    <t>Обеспечение деятельности администрации города Ставрополя</t>
  </si>
  <si>
    <t>Обеспечение деятельности комитета по управлению муниципальным имуществом города Ставрополя</t>
  </si>
  <si>
    <t>Обеспечение деятельности комитета финансов и бюджета администрации города Ставрополя</t>
  </si>
  <si>
    <t>Обеспечение деятельности комитета муниципального заказа и торговли администрации города Ставрополя</t>
  </si>
  <si>
    <t>Обеспечение деятельности комитета образования администрации города Ставрополя</t>
  </si>
  <si>
    <t>Обеспечение деятельности комитета культуры и молодежной политики администрации города Ставрополя</t>
  </si>
  <si>
    <t>Обеспечение деятельности комитета труда и социальной защиты населения администрации города Ставрополя</t>
  </si>
  <si>
    <t>Обеспечение деятельности комитета физической культуры и спорта администрации города Ставрополя</t>
  </si>
  <si>
    <t>Обеспечение деятельности администрации Ленинского района города Ставрополя</t>
  </si>
  <si>
    <t>Обеспечение деятельности администрации Октябрьского района города Ставрополя</t>
  </si>
  <si>
    <t>Обеспечение деятельности администрации Промышленного района города Ставрополя</t>
  </si>
  <si>
    <t>Обеспечение деятельности комитета городского хозяйства администрации города Ставрополя</t>
  </si>
  <si>
    <t xml:space="preserve">Обеспечение деятельности комитета градостроительства администрации города Ставрополя </t>
  </si>
  <si>
    <t>Обеспечение деятельности комитета по делам гражданской обороны и чрезвычайным ситуациям администрации города Ставрополя</t>
  </si>
  <si>
    <t>86</t>
  </si>
  <si>
    <t>Обеспечение деятельности контрольно-счетной
палаты города Ставрополя</t>
  </si>
  <si>
    <t>Реализация иных функций Ставропольской городской Думы, администрации города Ставрополя, ее отраслевых (функциональных) и территориальных органов</t>
  </si>
  <si>
    <t>Итого</t>
  </si>
  <si>
    <t>Условно утвержденные расходы</t>
  </si>
  <si>
    <t>Таблица 3</t>
  </si>
  <si>
    <t>Приложение 3</t>
  </si>
  <si>
    <t>РАСПРЕДЕЛЕНИЕ</t>
  </si>
  <si>
    <t xml:space="preserve">бюджетных ассигнований бюджета города Ставрополя </t>
  </si>
  <si>
    <t>(тыс. рублей)</t>
  </si>
  <si>
    <t xml:space="preserve">Р ПР  </t>
  </si>
  <si>
    <t xml:space="preserve">01     </t>
  </si>
  <si>
    <t>Общегосударственные вопросы</t>
  </si>
  <si>
    <t xml:space="preserve">01     02     </t>
  </si>
  <si>
    <t>Функционирование высшего должностного лица субъекта Российской Федерации и муниципального образования</t>
  </si>
  <si>
    <t xml:space="preserve">01     03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</si>
  <si>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</si>
  <si>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01     04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</si>
  <si>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</si>
  <si>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01     05     </t>
  </si>
  <si>
    <t>Судебная система</t>
  </si>
  <si>
    <t xml:space="preserve">01     06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</si>
  <si>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</si>
  <si>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01     11     </t>
  </si>
  <si>
    <t>Резервные фонды</t>
  </si>
  <si>
    <t>01     13</t>
  </si>
  <si>
    <t>Другие общегосударственные вопросы</t>
  </si>
  <si>
    <t xml:space="preserve">03     </t>
  </si>
  <si>
    <t>Национальная безопасность и правоохранительная деятельность</t>
  </si>
  <si>
    <t xml:space="preserve">03     09     </t>
  </si>
  <si>
    <t xml:space="preserve">04     </t>
  </si>
  <si>
    <t>Национальная экономика</t>
  </si>
  <si>
    <t xml:space="preserve">04     07     </t>
  </si>
  <si>
    <t>Лесное хозяйство</t>
  </si>
  <si>
    <t xml:space="preserve">04     08     </t>
  </si>
  <si>
    <t xml:space="preserve">04     09    </t>
  </si>
  <si>
    <t>Дорожное хозяйство (дорожные фонды)</t>
  </si>
  <si>
    <t xml:space="preserve">04     12     </t>
  </si>
  <si>
    <t>Другие вопросы в области национальной экономики</t>
  </si>
  <si>
    <t xml:space="preserve">05     </t>
  </si>
  <si>
    <t>Жилищно-коммунальное хозяйство</t>
  </si>
  <si>
    <t xml:space="preserve">05     01     </t>
  </si>
  <si>
    <t>Жилищное хозяйство</t>
  </si>
  <si>
    <t xml:space="preserve">05     02     </t>
  </si>
  <si>
    <t>Коммунальное хозяйство</t>
  </si>
  <si>
    <t xml:space="preserve">05     03     </t>
  </si>
  <si>
    <t>Благоустройство</t>
  </si>
  <si>
    <t xml:space="preserve">05     05     </t>
  </si>
  <si>
    <t>Другие вопросы в области жилищно-коммунального хозяйства</t>
  </si>
  <si>
    <t xml:space="preserve">07     </t>
  </si>
  <si>
    <t>Образование</t>
  </si>
  <si>
    <t xml:space="preserve">07     01     </t>
  </si>
  <si>
    <t>Дошкольное образование</t>
  </si>
  <si>
    <t xml:space="preserve">07     02     </t>
  </si>
  <si>
    <t>Общее образование</t>
  </si>
  <si>
    <t xml:space="preserve">07     03     </t>
  </si>
  <si>
    <t>Дополнительное образование детей</t>
  </si>
  <si>
    <t xml:space="preserve">07     05     </t>
  </si>
  <si>
    <t>Профессиональная подготовка, переподготовка и повышение квалификации</t>
  </si>
  <si>
    <t xml:space="preserve">07     07     </t>
  </si>
  <si>
    <t xml:space="preserve">Молодежная политика </t>
  </si>
  <si>
    <t xml:space="preserve">07     09     </t>
  </si>
  <si>
    <t>Другие вопросы в области образования</t>
  </si>
  <si>
    <t xml:space="preserve">08     </t>
  </si>
  <si>
    <t xml:space="preserve">Культура, кинематография </t>
  </si>
  <si>
    <t xml:space="preserve">08     01     </t>
  </si>
  <si>
    <t>Культура</t>
  </si>
  <si>
    <t xml:space="preserve">08     04     </t>
  </si>
  <si>
    <t xml:space="preserve">Другие вопросы в области культуры, кинематографии </t>
  </si>
  <si>
    <t xml:space="preserve">10     </t>
  </si>
  <si>
    <t>Социальная политика</t>
  </si>
  <si>
    <t xml:space="preserve">10     03     </t>
  </si>
  <si>
    <t>Социальное обеспечение населения</t>
  </si>
  <si>
    <t xml:space="preserve">10     04     </t>
  </si>
  <si>
    <t>Охрана семьи и детства</t>
  </si>
  <si>
    <t xml:space="preserve">10     06     </t>
  </si>
  <si>
    <t>Другие вопросы в области социальной политики</t>
  </si>
  <si>
    <t>Физическая культура и спорт</t>
  </si>
  <si>
    <t xml:space="preserve">11     01     </t>
  </si>
  <si>
    <t xml:space="preserve">Физическая культура </t>
  </si>
  <si>
    <t xml:space="preserve">11     02    </t>
  </si>
  <si>
    <t>Массовый спорт</t>
  </si>
  <si>
    <t>11     03</t>
  </si>
  <si>
    <t>Спорт высших достижений</t>
  </si>
  <si>
    <t xml:space="preserve">11     05     </t>
  </si>
  <si>
    <t>Другие вопросы в области физической культуры и спорта</t>
  </si>
  <si>
    <t>Средства массовой информации</t>
  </si>
  <si>
    <t>12     01</t>
  </si>
  <si>
    <t>Телевидение и радиовещание</t>
  </si>
  <si>
    <t xml:space="preserve">12     02    </t>
  </si>
  <si>
    <t>Периодическая печать и издательства</t>
  </si>
  <si>
    <t>ВСЕГО:</t>
  </si>
  <si>
    <t>ПАРАМЕТРЫ</t>
  </si>
  <si>
    <t>Показатель</t>
  </si>
  <si>
    <t>Изменение, %</t>
  </si>
  <si>
    <t>Доходы, всего</t>
  </si>
  <si>
    <t>из них:</t>
  </si>
  <si>
    <t>Налоговые доходы</t>
  </si>
  <si>
    <t>Неналоговые доходы</t>
  </si>
  <si>
    <t>Безвозмездные поступления</t>
  </si>
  <si>
    <t>Расходы, всего</t>
  </si>
  <si>
    <t>Расходы за счет собственных доходов и заемных средств</t>
  </si>
  <si>
    <t>Расходы за счет безвозмездных поступлений</t>
  </si>
  <si>
    <t>Дефицит</t>
  </si>
  <si>
    <t>администрации города Ставрополя</t>
  </si>
  <si>
    <t>Отклонение</t>
  </si>
  <si>
    <t>Уточнение расходной части бюджета города Ставрополя в разрезе муниципальных программ города Ставрополя на 2021 год</t>
  </si>
  <si>
    <t>откл.</t>
  </si>
  <si>
    <t>Приложение 1</t>
  </si>
  <si>
    <t>Предусмотрено в бюджете 
(реш. СГД 
от 27 марта 2019 г. 
№ 324)</t>
  </si>
  <si>
    <t xml:space="preserve">Уточнение расходной части бюджета города Ставрополя </t>
  </si>
  <si>
    <t>по непрограммным направлениям деятельности органов местного самоуправления города Ставрополя на 2021 год</t>
  </si>
  <si>
    <t>Водное хозяйство</t>
  </si>
  <si>
    <t>Проект</t>
  </si>
  <si>
    <t>кредит</t>
  </si>
  <si>
    <t>остатки местные</t>
  </si>
  <si>
    <t>ИСТОЧНИКИ</t>
  </si>
  <si>
    <t>2023 год</t>
  </si>
  <si>
    <t>Заместитель  главы администрации</t>
  </si>
  <si>
    <t>города Ставрополя, руководитель</t>
  </si>
  <si>
    <t xml:space="preserve">комитета финансов и бюджета </t>
  </si>
  <si>
    <t>Н.А. Бондаренко</t>
  </si>
  <si>
    <t xml:space="preserve">01     07     </t>
  </si>
  <si>
    <t xml:space="preserve">03     10    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</si>
  <si>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</si>
  <si>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04     06     </t>
  </si>
  <si>
    <t>Обслуживание государственного (муниципального) долга</t>
  </si>
  <si>
    <t>расходов бюджетов</t>
  </si>
  <si>
    <t>2023 г.</t>
  </si>
  <si>
    <t>Отклонение 
(2022 год)</t>
  </si>
  <si>
    <t>1</t>
  </si>
  <si>
    <t>Муниципальная программа «Поддержка ведения садоводства и огородничества на территории города Ставрополя»</t>
  </si>
  <si>
    <t>Итого программные расходы:</t>
  </si>
  <si>
    <t>Ивлева уточняет 0,01</t>
  </si>
  <si>
    <t>Непрограммные расходы</t>
  </si>
  <si>
    <t>Всего</t>
  </si>
  <si>
    <t>БЫЛО</t>
  </si>
  <si>
    <t>МП</t>
  </si>
  <si>
    <t>неМП</t>
  </si>
  <si>
    <t>усл</t>
  </si>
  <si>
    <t>СТАЛО</t>
  </si>
  <si>
    <t>2024 год</t>
  </si>
  <si>
    <t>Отклонение 
(2023 год)</t>
  </si>
  <si>
    <t xml:space="preserve">03     14     </t>
  </si>
  <si>
    <t>2024 г.</t>
  </si>
  <si>
    <t>Другие вопросы в области национальной безопасности и правоохранительной деятельности</t>
  </si>
  <si>
    <t>ПРОЕКТ</t>
  </si>
  <si>
    <t>Муниципальная программа «Развитие муниципальной службы и противодействие коррупции в администрации города Ставрополя, отраслевых (функциональных) и территориальных органах администрации города Ставрополя»</t>
  </si>
  <si>
    <t>Муниципальная программа «Развитие информационного общества в городе Ставрополе»</t>
  </si>
  <si>
    <t>Муниципальная программа «Обеспечение гражданской обороны, первичных мер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 природного и техногенного характера»</t>
  </si>
  <si>
    <t>Комитет экономического развития и торговли администрации города Ставрополя</t>
  </si>
  <si>
    <t>2025 год</t>
  </si>
  <si>
    <t xml:space="preserve">бюджета города Ставрополя на 2023 год и плановый период 2024 и 2025 годов </t>
  </si>
  <si>
    <t>Уточнение расходной части бюджета города Ставрополя на 2023 год и плановый период 2024 и 2025 годов</t>
  </si>
  <si>
    <t>2025 г.</t>
  </si>
  <si>
    <t xml:space="preserve">на 2023 год и планоовый период 2024 и 2025 годов  по разделам и подразделам классификации </t>
  </si>
  <si>
    <t>Решение СГД 
от 25.01.23 
№ 155</t>
  </si>
  <si>
    <t>Обслуживание государственного (муниципального) внутреннего долга</t>
  </si>
  <si>
    <t xml:space="preserve">13     01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</si>
</sst>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66">
    <font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4"/>
      <color rgb="FF002060"/>
      <name val="Arial Cyr"/>
      <charset val="204"/>
    </font>
    <font>
      <sz val="11"/>
      <color rgb="FF0070C0"/>
      <name val="Arial Cyr"/>
      <charset val="204"/>
    </font>
    <font>
      <sz val="11"/>
      <name val="Arial Cyr"/>
      <charset val="204"/>
    </font>
    <font>
      <sz val="11"/>
      <color rgb="FF7030A0"/>
      <name val="Arial Cyr"/>
      <charset val="204"/>
    </font>
    <font>
      <sz val="14"/>
      <color rgb="FF7030A0"/>
      <name val="Arial Cyr"/>
      <charset val="204"/>
    </font>
    <font>
      <sz val="14"/>
      <color rgb="FF0070C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Arial Cyr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sz val="18"/>
      <name val="Arial Cyr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sz val="24"/>
      <color theme="1"/>
      <name val="Times New Roman"/>
      <family val="1"/>
      <charset val="204"/>
    </font>
    <font>
      <b/>
      <sz val="22"/>
      <name val="Calibri"/>
      <family val="2"/>
      <charset val="204"/>
      <scheme val="minor"/>
    </font>
    <font>
      <b/>
      <sz val="22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61">
    <xf numFmtId="0" fontId="0" fillId="0" borderId="0"/>
    <xf numFmtId="43" fontId="11" fillId="0" borderId="0" applyFont="0" applyFill="0" applyBorder="0" applyAlignment="0" applyProtection="0"/>
    <xf numFmtId="0" fontId="19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2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28" fillId="0" borderId="0"/>
    <xf numFmtId="0" fontId="8" fillId="0" borderId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27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28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19" fillId="0" borderId="0"/>
    <xf numFmtId="43" fontId="1" fillId="0" borderId="0" applyFont="0" applyFill="0" applyBorder="0" applyAlignment="0" applyProtection="0"/>
  </cellStyleXfs>
  <cellXfs count="305">
    <xf numFmtId="0" fontId="0" fillId="0" borderId="0" xfId="0"/>
    <xf numFmtId="4" fontId="20" fillId="0" borderId="1" xfId="2" applyNumberFormat="1" applyFont="1" applyFill="1" applyBorder="1" applyAlignment="1" applyProtection="1">
      <alignment horizontal="right" vertical="top" wrapText="1"/>
      <protection hidden="1"/>
    </xf>
    <xf numFmtId="0" fontId="21" fillId="0" borderId="0" xfId="2" applyFont="1" applyFill="1" applyAlignment="1" applyProtection="1">
      <alignment horizontal="right" vertical="top"/>
      <protection hidden="1"/>
    </xf>
    <xf numFmtId="49" fontId="21" fillId="0" borderId="0" xfId="2" applyNumberFormat="1" applyFont="1" applyFill="1" applyAlignment="1" applyProtection="1">
      <alignment horizontal="center" vertical="top"/>
      <protection hidden="1"/>
    </xf>
    <xf numFmtId="0" fontId="24" fillId="0" borderId="1" xfId="2" applyNumberFormat="1" applyFont="1" applyFill="1" applyBorder="1" applyAlignment="1" applyProtection="1">
      <alignment horizontal="left" vertical="top" wrapText="1"/>
      <protection hidden="1"/>
    </xf>
    <xf numFmtId="49" fontId="24" fillId="0" borderId="2" xfId="2" applyNumberFormat="1" applyFont="1" applyFill="1" applyBorder="1" applyAlignment="1" applyProtection="1">
      <alignment horizontal="center" vertical="top" wrapText="1"/>
      <protection hidden="1"/>
    </xf>
    <xf numFmtId="0" fontId="21" fillId="0" borderId="1" xfId="2" applyNumberFormat="1" applyFont="1" applyFill="1" applyBorder="1" applyAlignment="1" applyProtection="1">
      <alignment horizontal="left" vertical="top" wrapText="1"/>
      <protection hidden="1"/>
    </xf>
    <xf numFmtId="49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2" xfId="3" applyNumberFormat="1" applyFont="1" applyFill="1" applyBorder="1" applyAlignment="1">
      <alignment horizontal="center" vertical="top" wrapText="1"/>
    </xf>
    <xf numFmtId="49" fontId="20" fillId="0" borderId="0" xfId="2" applyNumberFormat="1" applyFont="1" applyFill="1" applyBorder="1" applyAlignment="1" applyProtection="1">
      <alignment horizontal="right" vertical="top"/>
      <protection hidden="1"/>
    </xf>
    <xf numFmtId="49" fontId="24" fillId="0" borderId="0" xfId="2" applyNumberFormat="1" applyFont="1" applyFill="1" applyBorder="1" applyAlignment="1" applyProtection="1">
      <alignment horizontal="center" vertical="top" wrapText="1"/>
      <protection hidden="1"/>
    </xf>
    <xf numFmtId="0" fontId="24" fillId="0" borderId="0" xfId="2" applyNumberFormat="1" applyFont="1" applyFill="1" applyBorder="1" applyAlignment="1" applyProtection="1">
      <alignment horizontal="left" vertical="top" wrapText="1"/>
      <protection hidden="1"/>
    </xf>
    <xf numFmtId="4" fontId="20" fillId="0" borderId="0" xfId="0" applyNumberFormat="1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vertical="top"/>
    </xf>
    <xf numFmtId="0" fontId="12" fillId="0" borderId="0" xfId="0" applyFont="1" applyFill="1"/>
    <xf numFmtId="0" fontId="20" fillId="0" borderId="0" xfId="0" applyFont="1" applyFill="1" applyBorder="1" applyAlignment="1">
      <alignment wrapText="1"/>
    </xf>
    <xf numFmtId="164" fontId="20" fillId="0" borderId="0" xfId="0" applyNumberFormat="1" applyFont="1" applyFill="1" applyBorder="1" applyAlignment="1">
      <alignment wrapText="1"/>
    </xf>
    <xf numFmtId="0" fontId="20" fillId="0" borderId="0" xfId="2" applyFont="1" applyFill="1" applyAlignment="1" applyProtection="1">
      <alignment horizontal="right"/>
      <protection hidden="1"/>
    </xf>
    <xf numFmtId="0" fontId="29" fillId="0" borderId="0" xfId="0" applyFont="1" applyFill="1" applyBorder="1" applyAlignment="1">
      <alignment horizontal="left" vertical="center" wrapText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0" fontId="20" fillId="0" borderId="0" xfId="3" applyFont="1" applyFill="1" applyAlignment="1">
      <alignment horizontal="center"/>
    </xf>
    <xf numFmtId="49" fontId="10" fillId="0" borderId="0" xfId="3" applyNumberFormat="1" applyFill="1" applyAlignment="1">
      <alignment horizontal="center" vertical="top"/>
    </xf>
    <xf numFmtId="0" fontId="10" fillId="0" borderId="0" xfId="3" applyFill="1" applyAlignment="1">
      <alignment vertical="top"/>
    </xf>
    <xf numFmtId="0" fontId="10" fillId="0" borderId="0" xfId="3" applyFill="1" applyAlignment="1">
      <alignment horizontal="right" vertical="top"/>
    </xf>
    <xf numFmtId="0" fontId="0" fillId="0" borderId="0" xfId="0" applyFill="1" applyAlignment="1">
      <alignment horizontal="right" vertical="top"/>
    </xf>
    <xf numFmtId="0" fontId="26" fillId="0" borderId="0" xfId="3" applyFont="1" applyFill="1" applyAlignment="1">
      <alignment horizontal="right" vertical="top"/>
    </xf>
    <xf numFmtId="0" fontId="0" fillId="0" borderId="0" xfId="0" applyFill="1" applyAlignment="1">
      <alignment vertical="top"/>
    </xf>
    <xf numFmtId="0" fontId="0" fillId="0" borderId="0" xfId="0" applyFill="1"/>
    <xf numFmtId="49" fontId="0" fillId="0" borderId="0" xfId="0" applyNumberFormat="1" applyFill="1" applyAlignment="1">
      <alignment horizontal="center" vertical="top"/>
    </xf>
    <xf numFmtId="49" fontId="19" fillId="0" borderId="0" xfId="2" applyNumberFormat="1" applyFont="1" applyFill="1" applyAlignment="1" applyProtection="1">
      <alignment horizontal="center" vertical="top"/>
      <protection hidden="1"/>
    </xf>
    <xf numFmtId="0" fontId="19" fillId="0" borderId="0" xfId="2" applyFont="1" applyFill="1" applyAlignment="1" applyProtection="1">
      <alignment horizontal="left" vertical="top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0" fillId="0" borderId="0" xfId="0" applyNumberFormat="1" applyFill="1" applyAlignment="1">
      <alignment vertical="top"/>
    </xf>
    <xf numFmtId="0" fontId="25" fillId="0" borderId="0" xfId="0" applyFont="1" applyFill="1"/>
    <xf numFmtId="4" fontId="12" fillId="0" borderId="0" xfId="0" applyNumberFormat="1" applyFont="1" applyFill="1" applyAlignment="1">
      <alignment vertical="top"/>
    </xf>
    <xf numFmtId="4" fontId="23" fillId="0" borderId="1" xfId="2" applyNumberFormat="1" applyFont="1" applyFill="1" applyBorder="1" applyAlignment="1" applyProtection="1">
      <alignment horizontal="right" vertical="top" wrapText="1"/>
      <protection hidden="1"/>
    </xf>
    <xf numFmtId="4" fontId="22" fillId="0" borderId="0" xfId="0" applyNumberFormat="1" applyFont="1" applyFill="1" applyAlignment="1">
      <alignment vertical="top"/>
    </xf>
    <xf numFmtId="0" fontId="22" fillId="0" borderId="0" xfId="0" applyFont="1" applyFill="1"/>
    <xf numFmtId="4" fontId="23" fillId="0" borderId="0" xfId="2" applyNumberFormat="1" applyFont="1" applyFill="1" applyBorder="1" applyAlignment="1" applyProtection="1">
      <alignment horizontal="right" vertical="top" wrapText="1"/>
      <protection hidden="1"/>
    </xf>
    <xf numFmtId="0" fontId="20" fillId="0" borderId="0" xfId="0" applyFont="1" applyFill="1" applyBorder="1" applyAlignment="1">
      <alignment horizontal="left" wrapText="1"/>
    </xf>
    <xf numFmtId="164" fontId="20" fillId="0" borderId="0" xfId="1" applyNumberFormat="1" applyFont="1" applyFill="1" applyBorder="1" applyAlignment="1">
      <alignment wrapText="1"/>
    </xf>
    <xf numFmtId="164" fontId="30" fillId="0" borderId="0" xfId="1" applyNumberFormat="1" applyFont="1" applyFill="1" applyBorder="1" applyAlignment="1"/>
    <xf numFmtId="4" fontId="0" fillId="0" borderId="0" xfId="0" applyNumberFormat="1" applyFill="1" applyAlignment="1">
      <alignment horizontal="right" vertical="top"/>
    </xf>
    <xf numFmtId="0" fontId="0" fillId="0" borderId="0" xfId="0" applyFill="1" applyAlignment="1">
      <alignment horizontal="center" vertical="top"/>
    </xf>
    <xf numFmtId="4" fontId="16" fillId="0" borderId="0" xfId="0" applyNumberFormat="1" applyFont="1" applyFill="1" applyAlignment="1">
      <alignment horizontal="center" vertical="top"/>
    </xf>
    <xf numFmtId="4" fontId="15" fillId="0" borderId="0" xfId="0" applyNumberFormat="1" applyFont="1" applyFill="1" applyAlignment="1">
      <alignment horizontal="center" vertical="top"/>
    </xf>
    <xf numFmtId="4" fontId="14" fillId="0" borderId="0" xfId="0" applyNumberFormat="1" applyFont="1" applyFill="1" applyAlignment="1">
      <alignment horizontal="center" vertical="top"/>
    </xf>
    <xf numFmtId="0" fontId="0" fillId="0" borderId="0" xfId="0" applyFill="1" applyAlignment="1">
      <alignment vertical="top" wrapText="1"/>
    </xf>
    <xf numFmtId="4" fontId="17" fillId="0" borderId="0" xfId="0" applyNumberFormat="1" applyFont="1" applyFill="1" applyAlignment="1">
      <alignment horizontal="right" vertical="top"/>
    </xf>
    <xf numFmtId="4" fontId="18" fillId="0" borderId="0" xfId="0" applyNumberFormat="1" applyFont="1" applyFill="1" applyAlignment="1">
      <alignment horizontal="right" vertical="top"/>
    </xf>
    <xf numFmtId="4" fontId="0" fillId="0" borderId="0" xfId="0" applyNumberFormat="1" applyFill="1"/>
    <xf numFmtId="0" fontId="13" fillId="0" borderId="0" xfId="0" applyFont="1" applyFill="1" applyAlignment="1">
      <alignment horizontal="right" vertical="top"/>
    </xf>
    <xf numFmtId="4" fontId="13" fillId="0" borderId="0" xfId="0" applyNumberFormat="1" applyFont="1" applyFill="1" applyAlignment="1">
      <alignment horizontal="right" vertical="top"/>
    </xf>
    <xf numFmtId="4" fontId="24" fillId="0" borderId="1" xfId="2" applyNumberFormat="1" applyFont="1" applyFill="1" applyBorder="1" applyAlignment="1" applyProtection="1">
      <alignment horizontal="left" vertical="top" wrapText="1"/>
      <protection hidden="1"/>
    </xf>
    <xf numFmtId="0" fontId="20" fillId="0" borderId="0" xfId="29" applyFont="1" applyFill="1" applyAlignment="1">
      <alignment vertical="top"/>
    </xf>
    <xf numFmtId="49" fontId="20" fillId="0" borderId="0" xfId="29" applyNumberFormat="1" applyFont="1" applyFill="1" applyAlignment="1">
      <alignment horizontal="center" vertical="top"/>
    </xf>
    <xf numFmtId="0" fontId="33" fillId="0" borderId="0" xfId="48" applyFont="1" applyFill="1" applyAlignment="1">
      <alignment horizontal="right" vertical="top"/>
    </xf>
    <xf numFmtId="0" fontId="20" fillId="0" borderId="0" xfId="29" applyFont="1" applyFill="1" applyAlignment="1">
      <alignment horizontal="center" vertical="top" wrapText="1"/>
    </xf>
    <xf numFmtId="0" fontId="20" fillId="0" borderId="0" xfId="29" applyFont="1" applyFill="1" applyAlignment="1">
      <alignment horizontal="right" vertical="top"/>
    </xf>
    <xf numFmtId="0" fontId="20" fillId="0" borderId="1" xfId="29" applyNumberFormat="1" applyFont="1" applyFill="1" applyBorder="1" applyAlignment="1">
      <alignment horizontal="center" vertical="top" wrapText="1"/>
    </xf>
    <xf numFmtId="49" fontId="34" fillId="2" borderId="10" xfId="29" applyNumberFormat="1" applyFont="1" applyFill="1" applyBorder="1" applyAlignment="1">
      <alignment vertical="center"/>
    </xf>
    <xf numFmtId="49" fontId="35" fillId="0" borderId="11" xfId="29" applyNumberFormat="1" applyFont="1" applyBorder="1" applyAlignment="1">
      <alignment vertical="center"/>
    </xf>
    <xf numFmtId="0" fontId="20" fillId="0" borderId="0" xfId="29" applyFont="1" applyFill="1" applyAlignment="1">
      <alignment horizontal="center" vertical="top"/>
    </xf>
    <xf numFmtId="0" fontId="20" fillId="0" borderId="0" xfId="2" applyFont="1" applyFill="1" applyAlignment="1" applyProtection="1">
      <alignment vertical="top"/>
      <protection hidden="1"/>
    </xf>
    <xf numFmtId="0" fontId="21" fillId="0" borderId="0" xfId="2" applyFont="1" applyFill="1" applyAlignment="1" applyProtection="1">
      <alignment vertical="top"/>
      <protection hidden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9" fontId="8" fillId="0" borderId="0" xfId="402" applyNumberFormat="1" applyAlignment="1">
      <alignment horizontal="center" vertical="top"/>
    </xf>
    <xf numFmtId="0" fontId="8" fillId="0" borderId="0" xfId="402" applyAlignment="1">
      <alignment vertical="top"/>
    </xf>
    <xf numFmtId="0" fontId="8" fillId="0" borderId="0" xfId="402" applyAlignment="1">
      <alignment horizontal="right" vertical="top"/>
    </xf>
    <xf numFmtId="0" fontId="26" fillId="0" borderId="0" xfId="402" applyFont="1" applyAlignment="1">
      <alignment horizontal="right"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horizontal="center" vertical="top"/>
    </xf>
    <xf numFmtId="49" fontId="19" fillId="0" borderId="0" xfId="2" applyNumberFormat="1" applyFont="1" applyAlignment="1" applyProtection="1">
      <alignment horizontal="center" vertical="top"/>
      <protection hidden="1"/>
    </xf>
    <xf numFmtId="0" fontId="19" fillId="0" borderId="0" xfId="2" applyFont="1" applyAlignment="1" applyProtection="1">
      <alignment horizontal="left" vertical="top"/>
      <protection hidden="1"/>
    </xf>
    <xf numFmtId="0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0" fillId="0" borderId="0" xfId="0" applyNumberFormat="1" applyAlignment="1">
      <alignment vertical="top"/>
    </xf>
    <xf numFmtId="0" fontId="25" fillId="0" borderId="0" xfId="0" applyFont="1"/>
    <xf numFmtId="49" fontId="21" fillId="0" borderId="1" xfId="402" applyNumberFormat="1" applyFont="1" applyFill="1" applyBorder="1" applyAlignment="1">
      <alignment horizontal="center" vertical="top" wrapText="1"/>
    </xf>
    <xf numFmtId="49" fontId="24" fillId="0" borderId="1" xfId="2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4" fontId="16" fillId="0" borderId="0" xfId="0" applyNumberFormat="1" applyFont="1" applyAlignment="1">
      <alignment horizontal="center" vertical="top"/>
    </xf>
    <xf numFmtId="4" fontId="15" fillId="0" borderId="0" xfId="0" applyNumberFormat="1" applyFont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0" fontId="0" fillId="0" borderId="0" xfId="0" applyAlignment="1">
      <alignment vertical="top" wrapText="1"/>
    </xf>
    <xf numFmtId="4" fontId="17" fillId="0" borderId="0" xfId="0" applyNumberFormat="1" applyFont="1" applyAlignment="1">
      <alignment horizontal="right" vertical="top"/>
    </xf>
    <xf numFmtId="4" fontId="18" fillId="0" borderId="0" xfId="0" applyNumberFormat="1" applyFont="1" applyAlignment="1">
      <alignment horizontal="right" vertical="top"/>
    </xf>
    <xf numFmtId="4" fontId="0" fillId="0" borderId="0" xfId="0" applyNumberFormat="1"/>
    <xf numFmtId="0" fontId="13" fillId="0" borderId="0" xfId="0" applyFont="1" applyAlignment="1">
      <alignment horizontal="right" vertical="top"/>
    </xf>
    <xf numFmtId="4" fontId="13" fillId="0" borderId="0" xfId="0" applyNumberFormat="1" applyFont="1" applyAlignment="1">
      <alignment horizontal="right" vertical="top"/>
    </xf>
    <xf numFmtId="0" fontId="21" fillId="0" borderId="1" xfId="2" applyFont="1" applyFill="1" applyBorder="1" applyAlignment="1">
      <alignment horizontal="center" vertical="top"/>
    </xf>
    <xf numFmtId="3" fontId="21" fillId="0" borderId="1" xfId="2" applyNumberFormat="1" applyFont="1" applyFill="1" applyBorder="1" applyAlignment="1">
      <alignment horizontal="center" vertical="top"/>
    </xf>
    <xf numFmtId="4" fontId="21" fillId="0" borderId="1" xfId="2" applyNumberFormat="1" applyFont="1" applyFill="1" applyBorder="1" applyAlignment="1" applyProtection="1">
      <alignment vertical="top" wrapText="1"/>
      <protection hidden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0" fontId="7" fillId="0" borderId="0" xfId="403" applyAlignment="1">
      <alignment vertical="top"/>
    </xf>
    <xf numFmtId="0" fontId="7" fillId="0" borderId="0" xfId="403" applyFill="1" applyAlignment="1">
      <alignment vertical="top"/>
    </xf>
    <xf numFmtId="0" fontId="21" fillId="0" borderId="0" xfId="2" applyFont="1" applyAlignment="1">
      <alignment vertical="top"/>
    </xf>
    <xf numFmtId="0" fontId="20" fillId="0" borderId="0" xfId="403" applyFont="1" applyFill="1" applyAlignment="1">
      <alignment vertical="top"/>
    </xf>
    <xf numFmtId="49" fontId="21" fillId="0" borderId="0" xfId="2" applyNumberFormat="1" applyFont="1" applyFill="1" applyBorder="1" applyAlignment="1" applyProtection="1">
      <alignment horizontal="right" vertical="top"/>
      <protection hidden="1"/>
    </xf>
    <xf numFmtId="49" fontId="21" fillId="0" borderId="0" xfId="2" applyNumberFormat="1" applyFont="1" applyFill="1" applyBorder="1" applyAlignment="1" applyProtection="1">
      <alignment horizontal="center" vertical="top"/>
      <protection hidden="1"/>
    </xf>
    <xf numFmtId="0" fontId="21" fillId="0" borderId="0" xfId="2" applyFont="1" applyFill="1" applyAlignment="1">
      <alignment vertical="top"/>
    </xf>
    <xf numFmtId="4" fontId="21" fillId="0" borderId="0" xfId="2" applyNumberFormat="1" applyFont="1" applyAlignment="1">
      <alignment vertical="top"/>
    </xf>
    <xf numFmtId="0" fontId="21" fillId="0" borderId="0" xfId="2" applyFont="1" applyAlignment="1">
      <alignment horizontal="center" vertical="top"/>
    </xf>
    <xf numFmtId="4" fontId="24" fillId="0" borderId="0" xfId="2" applyNumberFormat="1" applyFont="1" applyAlignment="1">
      <alignment vertical="top"/>
    </xf>
    <xf numFmtId="0" fontId="24" fillId="0" borderId="0" xfId="2" applyFont="1" applyAlignment="1">
      <alignment vertical="top"/>
    </xf>
    <xf numFmtId="0" fontId="25" fillId="0" borderId="0" xfId="0" applyFont="1" applyFill="1" applyAlignment="1">
      <alignment vertical="top"/>
    </xf>
    <xf numFmtId="0" fontId="21" fillId="0" borderId="0" xfId="2" applyFont="1" applyBorder="1" applyAlignment="1">
      <alignment vertical="top"/>
    </xf>
    <xf numFmtId="0" fontId="21" fillId="0" borderId="0" xfId="2" applyFont="1" applyBorder="1" applyAlignment="1" applyProtection="1">
      <alignment vertical="top"/>
      <protection hidden="1"/>
    </xf>
    <xf numFmtId="4" fontId="21" fillId="0" borderId="0" xfId="2" applyNumberFormat="1" applyFont="1" applyBorder="1" applyAlignment="1" applyProtection="1">
      <alignment horizontal="right" vertical="top"/>
      <protection hidden="1"/>
    </xf>
    <xf numFmtId="0" fontId="21" fillId="0" borderId="0" xfId="2" applyFont="1" applyFill="1" applyBorder="1" applyAlignment="1">
      <alignment vertical="top"/>
    </xf>
    <xf numFmtId="4" fontId="21" fillId="0" borderId="0" xfId="2" applyNumberFormat="1" applyFont="1" applyBorder="1" applyAlignment="1">
      <alignment vertical="top"/>
    </xf>
    <xf numFmtId="4" fontId="21" fillId="0" borderId="0" xfId="2" applyNumberFormat="1" applyFont="1" applyBorder="1" applyAlignment="1">
      <alignment horizontal="right" vertical="top"/>
    </xf>
    <xf numFmtId="0" fontId="7" fillId="0" borderId="0" xfId="403" applyFill="1" applyAlignment="1">
      <alignment horizontal="right" vertical="top"/>
    </xf>
    <xf numFmtId="4" fontId="7" fillId="0" borderId="0" xfId="403" applyNumberFormat="1" applyFill="1" applyAlignment="1">
      <alignment vertical="top"/>
    </xf>
    <xf numFmtId="4" fontId="26" fillId="0" borderId="0" xfId="403" applyNumberFormat="1" applyFont="1" applyFill="1" applyAlignment="1">
      <alignment horizontal="right" vertical="top"/>
    </xf>
    <xf numFmtId="4" fontId="21" fillId="0" borderId="0" xfId="2" applyNumberFormat="1" applyFont="1" applyFill="1" applyAlignment="1">
      <alignment vertical="top"/>
    </xf>
    <xf numFmtId="4" fontId="21" fillId="0" borderId="0" xfId="2" applyNumberFormat="1" applyFont="1" applyFill="1" applyAlignment="1">
      <alignment horizontal="right" vertical="top"/>
    </xf>
    <xf numFmtId="0" fontId="20" fillId="0" borderId="0" xfId="2" applyFont="1" applyFill="1" applyAlignment="1" applyProtection="1">
      <alignment horizontal="right" vertical="top"/>
      <protection hidden="1"/>
    </xf>
    <xf numFmtId="0" fontId="4" fillId="0" borderId="0" xfId="408"/>
    <xf numFmtId="0" fontId="33" fillId="0" borderId="0" xfId="408" applyFont="1" applyAlignment="1">
      <alignment horizontal="right"/>
    </xf>
    <xf numFmtId="0" fontId="37" fillId="0" borderId="0" xfId="408" applyFont="1" applyBorder="1"/>
    <xf numFmtId="0" fontId="37" fillId="0" borderId="0" xfId="408" applyFont="1" applyAlignment="1">
      <alignment horizontal="right"/>
    </xf>
    <xf numFmtId="0" fontId="21" fillId="3" borderId="2" xfId="408" applyFont="1" applyFill="1" applyBorder="1" applyAlignment="1">
      <alignment horizontal="center" vertical="top" wrapText="1"/>
    </xf>
    <xf numFmtId="0" fontId="32" fillId="4" borderId="1" xfId="408" applyFont="1" applyFill="1" applyBorder="1"/>
    <xf numFmtId="0" fontId="31" fillId="0" borderId="1" xfId="408" applyFont="1" applyBorder="1"/>
    <xf numFmtId="4" fontId="42" fillId="0" borderId="1" xfId="408" applyNumberFormat="1" applyFont="1" applyFill="1" applyBorder="1" applyAlignment="1">
      <alignment horizontal="right" vertical="top" wrapText="1"/>
    </xf>
    <xf numFmtId="0" fontId="38" fillId="4" borderId="1" xfId="408" applyFont="1" applyFill="1" applyBorder="1"/>
    <xf numFmtId="4" fontId="31" fillId="0" borderId="1" xfId="408" applyNumberFormat="1" applyFont="1" applyBorder="1"/>
    <xf numFmtId="4" fontId="20" fillId="0" borderId="0" xfId="408" applyNumberFormat="1" applyFont="1"/>
    <xf numFmtId="0" fontId="20" fillId="0" borderId="0" xfId="408" applyFont="1"/>
    <xf numFmtId="0" fontId="21" fillId="0" borderId="0" xfId="408" applyFont="1" applyFill="1" applyAlignment="1"/>
    <xf numFmtId="0" fontId="20" fillId="0" borderId="0" xfId="408" applyFont="1" applyFill="1" applyAlignment="1">
      <alignment vertical="top"/>
    </xf>
    <xf numFmtId="0" fontId="20" fillId="0" borderId="0" xfId="408" applyFont="1" applyFill="1"/>
    <xf numFmtId="4" fontId="20" fillId="0" borderId="0" xfId="408" applyNumberFormat="1" applyFont="1" applyFill="1"/>
    <xf numFmtId="0" fontId="39" fillId="0" borderId="0" xfId="408" applyFont="1" applyFill="1" applyBorder="1" applyAlignment="1">
      <alignment vertical="top"/>
    </xf>
    <xf numFmtId="4" fontId="44" fillId="0" borderId="0" xfId="408" applyNumberFormat="1" applyFont="1" applyFill="1"/>
    <xf numFmtId="4" fontId="41" fillId="0" borderId="0" xfId="408" applyNumberFormat="1" applyFont="1"/>
    <xf numFmtId="0" fontId="41" fillId="0" borderId="0" xfId="408" applyFont="1"/>
    <xf numFmtId="4" fontId="41" fillId="0" borderId="0" xfId="408" applyNumberFormat="1" applyFont="1" applyFill="1" applyAlignment="1">
      <alignment vertical="top"/>
    </xf>
    <xf numFmtId="4" fontId="41" fillId="0" borderId="0" xfId="408" applyNumberFormat="1" applyFont="1" applyFill="1" applyAlignment="1"/>
    <xf numFmtId="0" fontId="41" fillId="0" borderId="0" xfId="408" applyFont="1" applyFill="1"/>
    <xf numFmtId="0" fontId="22" fillId="0" borderId="0" xfId="0" applyFont="1"/>
    <xf numFmtId="0" fontId="3" fillId="0" borderId="0" xfId="408" applyFont="1"/>
    <xf numFmtId="4" fontId="21" fillId="0" borderId="1" xfId="0" applyNumberFormat="1" applyFont="1" applyFill="1" applyBorder="1" applyAlignment="1"/>
    <xf numFmtId="0" fontId="20" fillId="0" borderId="0" xfId="408" applyFont="1" applyFill="1" applyAlignment="1"/>
    <xf numFmtId="0" fontId="20" fillId="0" borderId="0" xfId="2" applyFont="1" applyFill="1" applyAlignment="1" applyProtection="1">
      <alignment vertical="center"/>
      <protection hidden="1"/>
    </xf>
    <xf numFmtId="0" fontId="36" fillId="0" borderId="0" xfId="408" applyFont="1"/>
    <xf numFmtId="0" fontId="20" fillId="0" borderId="0" xfId="2" applyFont="1" applyFill="1" applyAlignment="1" applyProtection="1">
      <alignment horizontal="right" vertical="center"/>
      <protection hidden="1"/>
    </xf>
    <xf numFmtId="0" fontId="40" fillId="0" borderId="0" xfId="2" applyFont="1" applyFill="1" applyAlignment="1" applyProtection="1">
      <alignment vertical="top"/>
      <protection hidden="1"/>
    </xf>
    <xf numFmtId="0" fontId="45" fillId="0" borderId="0" xfId="408" applyFont="1" applyFill="1" applyBorder="1" applyAlignment="1">
      <alignment vertical="top"/>
    </xf>
    <xf numFmtId="0" fontId="40" fillId="0" borderId="0" xfId="408" applyFont="1"/>
    <xf numFmtId="0" fontId="40" fillId="0" borderId="0" xfId="408" applyFont="1" applyFill="1" applyAlignment="1"/>
    <xf numFmtId="0" fontId="40" fillId="0" borderId="0" xfId="408" applyFont="1" applyFill="1" applyAlignment="1">
      <alignment vertical="top"/>
    </xf>
    <xf numFmtId="4" fontId="46" fillId="0" borderId="0" xfId="408" applyNumberFormat="1" applyFont="1" applyFill="1"/>
    <xf numFmtId="0" fontId="40" fillId="0" borderId="0" xfId="408" applyFont="1" applyFill="1"/>
    <xf numFmtId="4" fontId="40" fillId="0" borderId="0" xfId="408" applyNumberFormat="1" applyFont="1"/>
    <xf numFmtId="4" fontId="40" fillId="0" borderId="0" xfId="408" applyNumberFormat="1" applyFont="1" applyFill="1"/>
    <xf numFmtId="4" fontId="47" fillId="0" borderId="0" xfId="408" applyNumberFormat="1" applyFont="1"/>
    <xf numFmtId="4" fontId="47" fillId="0" borderId="0" xfId="408" applyNumberFormat="1" applyFont="1" applyFill="1" applyAlignment="1">
      <alignment vertical="top"/>
    </xf>
    <xf numFmtId="4" fontId="47" fillId="0" borderId="0" xfId="408" applyNumberFormat="1" applyFont="1" applyFill="1" applyAlignment="1"/>
    <xf numFmtId="0" fontId="47" fillId="0" borderId="0" xfId="408" applyFont="1" applyFill="1"/>
    <xf numFmtId="0" fontId="47" fillId="0" borderId="0" xfId="408" applyFont="1"/>
    <xf numFmtId="0" fontId="48" fillId="0" borderId="0" xfId="408" applyFont="1"/>
    <xf numFmtId="0" fontId="40" fillId="0" borderId="0" xfId="2" applyFont="1" applyFill="1" applyAlignment="1" applyProtection="1">
      <alignment vertical="center"/>
      <protection hidden="1"/>
    </xf>
    <xf numFmtId="0" fontId="40" fillId="0" borderId="0" xfId="2" applyFont="1" applyFill="1" applyAlignment="1" applyProtection="1">
      <alignment horizontal="right" vertical="top"/>
      <protection hidden="1"/>
    </xf>
    <xf numFmtId="0" fontId="40" fillId="0" borderId="0" xfId="2" applyFont="1" applyFill="1" applyAlignment="1" applyProtection="1">
      <alignment horizontal="right" vertical="center"/>
      <protection hidden="1"/>
    </xf>
    <xf numFmtId="49" fontId="35" fillId="0" borderId="1" xfId="29" applyNumberFormat="1" applyFont="1" applyFill="1" applyBorder="1" applyAlignment="1">
      <alignment horizontal="center" vertical="center" wrapText="1"/>
    </xf>
    <xf numFmtId="0" fontId="35" fillId="0" borderId="1" xfId="29" applyFont="1" applyFill="1" applyBorder="1" applyAlignment="1">
      <alignment horizontal="center" vertical="center" wrapText="1"/>
    </xf>
    <xf numFmtId="49" fontId="35" fillId="0" borderId="1" xfId="29" applyNumberFormat="1" applyFont="1" applyFill="1" applyBorder="1" applyAlignment="1">
      <alignment vertical="center"/>
    </xf>
    <xf numFmtId="0" fontId="0" fillId="0" borderId="0" xfId="0"/>
    <xf numFmtId="4" fontId="43" fillId="0" borderId="1" xfId="0" applyNumberFormat="1" applyFont="1" applyFill="1" applyBorder="1" applyAlignment="1"/>
    <xf numFmtId="4" fontId="43" fillId="0" borderId="1" xfId="0" applyNumberFormat="1" applyFont="1" applyFill="1" applyBorder="1" applyAlignment="1">
      <alignment horizontal="right" wrapText="1"/>
    </xf>
    <xf numFmtId="4" fontId="21" fillId="0" borderId="1" xfId="408" applyNumberFormat="1" applyFont="1" applyFill="1" applyBorder="1" applyAlignment="1">
      <alignment horizontal="right" vertical="top" wrapText="1"/>
    </xf>
    <xf numFmtId="4" fontId="40" fillId="0" borderId="1" xfId="2" applyNumberFormat="1" applyFont="1" applyFill="1" applyBorder="1" applyAlignment="1" applyProtection="1">
      <alignment horizontal="center" vertical="top" wrapText="1"/>
      <protection hidden="1"/>
    </xf>
    <xf numFmtId="49" fontId="40" fillId="0" borderId="1" xfId="2" applyNumberFormat="1" applyFont="1" applyFill="1" applyBorder="1" applyAlignment="1" applyProtection="1">
      <alignment horizontal="center" vertical="top" wrapText="1"/>
      <protection hidden="1"/>
    </xf>
    <xf numFmtId="49" fontId="49" fillId="0" borderId="1" xfId="2" applyNumberFormat="1" applyFont="1" applyFill="1" applyBorder="1" applyAlignment="1" applyProtection="1">
      <alignment horizontal="center" vertical="top" wrapText="1"/>
      <protection hidden="1"/>
    </xf>
    <xf numFmtId="0" fontId="51" fillId="0" borderId="1" xfId="2" applyNumberFormat="1" applyFont="1" applyFill="1" applyBorder="1" applyAlignment="1" applyProtection="1">
      <alignment horizontal="left" vertical="top" wrapText="1"/>
      <protection hidden="1"/>
    </xf>
    <xf numFmtId="4" fontId="52" fillId="0" borderId="1" xfId="2" applyNumberFormat="1" applyFont="1" applyFill="1" applyBorder="1" applyAlignment="1" applyProtection="1">
      <alignment horizontal="right" vertical="top" wrapText="1"/>
      <protection hidden="1"/>
    </xf>
    <xf numFmtId="49" fontId="50" fillId="0" borderId="1" xfId="2" applyNumberFormat="1" applyFont="1" applyFill="1" applyBorder="1" applyAlignment="1" applyProtection="1">
      <alignment horizontal="center" vertical="top" wrapText="1"/>
      <protection hidden="1"/>
    </xf>
    <xf numFmtId="0" fontId="53" fillId="0" borderId="1" xfId="2" applyNumberFormat="1" applyFont="1" applyFill="1" applyBorder="1" applyAlignment="1" applyProtection="1">
      <alignment horizontal="left" vertical="top" wrapText="1"/>
      <protection hidden="1"/>
    </xf>
    <xf numFmtId="4" fontId="54" fillId="0" borderId="1" xfId="2" applyNumberFormat="1" applyFont="1" applyFill="1" applyBorder="1" applyAlignment="1" applyProtection="1">
      <alignment horizontal="right" vertical="top" wrapText="1"/>
      <protection hidden="1"/>
    </xf>
    <xf numFmtId="4" fontId="54" fillId="5" borderId="1" xfId="2" applyNumberFormat="1" applyFont="1" applyFill="1" applyBorder="1" applyAlignment="1" applyProtection="1">
      <alignment horizontal="right" vertical="top" wrapText="1"/>
      <protection hidden="1"/>
    </xf>
    <xf numFmtId="0" fontId="55" fillId="0" borderId="0" xfId="0" applyFont="1" applyAlignment="1">
      <alignment horizontal="center" vertical="top"/>
    </xf>
    <xf numFmtId="0" fontId="56" fillId="0" borderId="0" xfId="556" applyFont="1" applyAlignment="1">
      <alignment vertical="top"/>
    </xf>
    <xf numFmtId="0" fontId="48" fillId="0" borderId="0" xfId="556" applyFont="1" applyAlignment="1">
      <alignment vertical="top"/>
    </xf>
    <xf numFmtId="0" fontId="48" fillId="0" borderId="0" xfId="556" applyFont="1" applyFill="1" applyAlignment="1">
      <alignment vertical="top"/>
    </xf>
    <xf numFmtId="0" fontId="55" fillId="0" borderId="0" xfId="0" applyFont="1"/>
    <xf numFmtId="0" fontId="57" fillId="0" borderId="0" xfId="0" applyFont="1" applyAlignment="1">
      <alignment vertical="top"/>
    </xf>
    <xf numFmtId="0" fontId="55" fillId="0" borderId="0" xfId="0" applyFont="1" applyAlignment="1">
      <alignment vertical="top"/>
    </xf>
    <xf numFmtId="0" fontId="55" fillId="0" borderId="0" xfId="0" applyFont="1" applyFill="1" applyAlignment="1">
      <alignment vertical="top"/>
    </xf>
    <xf numFmtId="49" fontId="40" fillId="0" borderId="0" xfId="2" applyNumberFormat="1" applyFont="1" applyFill="1" applyBorder="1" applyAlignment="1" applyProtection="1">
      <alignment horizontal="right" vertical="top"/>
      <protection hidden="1"/>
    </xf>
    <xf numFmtId="49" fontId="40" fillId="0" borderId="1" xfId="556" applyNumberFormat="1" applyFont="1" applyFill="1" applyBorder="1" applyAlignment="1">
      <alignment horizontal="center" vertical="top" wrapText="1"/>
    </xf>
    <xf numFmtId="0" fontId="0" fillId="6" borderId="0" xfId="0" applyFill="1"/>
    <xf numFmtId="4" fontId="22" fillId="0" borderId="0" xfId="0" applyNumberFormat="1" applyFont="1"/>
    <xf numFmtId="0" fontId="58" fillId="0" borderId="1" xfId="2" applyNumberFormat="1" applyFont="1" applyFill="1" applyBorder="1" applyAlignment="1" applyProtection="1">
      <alignment horizontal="left" vertical="top" wrapText="1"/>
      <protection hidden="1"/>
    </xf>
    <xf numFmtId="4" fontId="55" fillId="0" borderId="0" xfId="0" applyNumberFormat="1" applyFont="1" applyFill="1" applyAlignment="1">
      <alignment vertical="top"/>
    </xf>
    <xf numFmtId="0" fontId="59" fillId="0" borderId="0" xfId="0" applyFont="1" applyAlignment="1">
      <alignment horizontal="right" vertical="top"/>
    </xf>
    <xf numFmtId="0" fontId="60" fillId="0" borderId="0" xfId="410" applyFont="1" applyAlignment="1">
      <alignment horizontal="right" vertical="top"/>
    </xf>
    <xf numFmtId="49" fontId="40" fillId="0" borderId="0" xfId="2" applyNumberFormat="1" applyFont="1" applyFill="1" applyBorder="1" applyAlignment="1" applyProtection="1">
      <alignment horizontal="center" vertical="top" wrapText="1"/>
      <protection hidden="1"/>
    </xf>
    <xf numFmtId="0" fontId="51" fillId="0" borderId="0" xfId="2" applyNumberFormat="1" applyFont="1" applyFill="1" applyBorder="1" applyAlignment="1" applyProtection="1">
      <alignment horizontal="left" vertical="top" wrapText="1"/>
      <protection hidden="1"/>
    </xf>
    <xf numFmtId="4" fontId="52" fillId="0" borderId="0" xfId="2" applyNumberFormat="1" applyFont="1" applyFill="1" applyBorder="1" applyAlignment="1" applyProtection="1">
      <alignment horizontal="right" vertical="top" wrapText="1"/>
      <protection hidden="1"/>
    </xf>
    <xf numFmtId="49" fontId="50" fillId="0" borderId="0" xfId="2" applyNumberFormat="1" applyFont="1" applyFill="1" applyBorder="1" applyAlignment="1" applyProtection="1">
      <alignment horizontal="center" vertical="top" wrapText="1"/>
      <protection hidden="1"/>
    </xf>
    <xf numFmtId="0" fontId="58" fillId="0" borderId="0" xfId="2" applyNumberFormat="1" applyFont="1" applyFill="1" applyBorder="1" applyAlignment="1" applyProtection="1">
      <alignment horizontal="left" vertical="top" wrapText="1"/>
      <protection hidden="1"/>
    </xf>
    <xf numFmtId="4" fontId="54" fillId="0" borderId="0" xfId="2" applyNumberFormat="1" applyFont="1" applyFill="1" applyBorder="1" applyAlignment="1" applyProtection="1">
      <alignment horizontal="right" vertical="top" wrapText="1"/>
      <protection hidden="1"/>
    </xf>
    <xf numFmtId="0" fontId="55" fillId="0" borderId="0" xfId="0" applyFont="1" applyBorder="1" applyAlignment="1">
      <alignment horizontal="center" vertical="top"/>
    </xf>
    <xf numFmtId="0" fontId="52" fillId="0" borderId="0" xfId="2" applyFont="1" applyFill="1" applyAlignment="1" applyProtection="1">
      <alignment vertical="top"/>
      <protection hidden="1"/>
    </xf>
    <xf numFmtId="0" fontId="61" fillId="0" borderId="0" xfId="408" applyFont="1" applyFill="1" applyBorder="1" applyAlignment="1">
      <alignment vertical="top"/>
    </xf>
    <xf numFmtId="0" fontId="52" fillId="0" borderId="0" xfId="408" applyFont="1"/>
    <xf numFmtId="0" fontId="52" fillId="0" borderId="0" xfId="408" applyFont="1" applyFill="1" applyAlignment="1"/>
    <xf numFmtId="0" fontId="52" fillId="0" borderId="0" xfId="408" applyFont="1" applyFill="1" applyAlignment="1">
      <alignment vertical="top"/>
    </xf>
    <xf numFmtId="4" fontId="62" fillId="0" borderId="0" xfId="408" applyNumberFormat="1" applyFont="1" applyFill="1"/>
    <xf numFmtId="0" fontId="52" fillId="0" borderId="0" xfId="408" applyFont="1" applyFill="1"/>
    <xf numFmtId="4" fontId="52" fillId="0" borderId="0" xfId="408" applyNumberFormat="1" applyFont="1"/>
    <xf numFmtId="4" fontId="52" fillId="0" borderId="0" xfId="408" applyNumberFormat="1" applyFont="1" applyFill="1"/>
    <xf numFmtId="4" fontId="63" fillId="0" borderId="0" xfId="408" applyNumberFormat="1" applyFont="1" applyFill="1" applyAlignment="1">
      <alignment vertical="top"/>
    </xf>
    <xf numFmtId="4" fontId="63" fillId="0" borderId="0" xfId="408" applyNumberFormat="1" applyFont="1"/>
    <xf numFmtId="4" fontId="63" fillId="0" borderId="0" xfId="408" applyNumberFormat="1" applyFont="1" applyFill="1" applyAlignment="1"/>
    <xf numFmtId="0" fontId="63" fillId="0" borderId="0" xfId="408" applyFont="1" applyFill="1"/>
    <xf numFmtId="0" fontId="63" fillId="0" borderId="0" xfId="408" applyFont="1"/>
    <xf numFmtId="0" fontId="52" fillId="0" borderId="0" xfId="2" applyFont="1" applyFill="1" applyAlignment="1" applyProtection="1">
      <alignment vertical="center"/>
      <protection hidden="1"/>
    </xf>
    <xf numFmtId="0" fontId="64" fillId="0" borderId="0" xfId="408" applyFont="1"/>
    <xf numFmtId="0" fontId="52" fillId="0" borderId="0" xfId="2" applyFont="1" applyFill="1" applyAlignment="1" applyProtection="1">
      <alignment horizontal="right" vertical="top"/>
      <protection hidden="1"/>
    </xf>
    <xf numFmtId="0" fontId="52" fillId="0" borderId="0" xfId="2" applyFont="1" applyFill="1" applyAlignment="1" applyProtection="1">
      <alignment horizontal="right" vertical="center"/>
      <protection hidden="1"/>
    </xf>
    <xf numFmtId="4" fontId="65" fillId="0" borderId="1" xfId="0" applyNumberFormat="1" applyFont="1" applyFill="1" applyBorder="1" applyAlignment="1">
      <alignment horizontal="right"/>
    </xf>
    <xf numFmtId="4" fontId="65" fillId="0" borderId="1" xfId="0" applyNumberFormat="1" applyFont="1" applyBorder="1" applyAlignment="1">
      <alignment horizontal="right"/>
    </xf>
    <xf numFmtId="4" fontId="4" fillId="0" borderId="0" xfId="408" applyNumberFormat="1"/>
    <xf numFmtId="0" fontId="37" fillId="0" borderId="1" xfId="408" applyFont="1" applyFill="1" applyBorder="1" applyAlignment="1">
      <alignment horizontal="left" vertical="top" wrapText="1" indent="1"/>
    </xf>
    <xf numFmtId="4" fontId="43" fillId="0" borderId="1" xfId="0" applyNumberFormat="1" applyFont="1" applyFill="1" applyBorder="1"/>
    <xf numFmtId="0" fontId="12" fillId="0" borderId="0" xfId="29"/>
    <xf numFmtId="4" fontId="12" fillId="0" borderId="0" xfId="29" applyNumberFormat="1"/>
    <xf numFmtId="49" fontId="35" fillId="0" borderId="11" xfId="29" applyNumberFormat="1" applyFont="1" applyFill="1" applyBorder="1" applyAlignment="1">
      <alignment vertical="center"/>
    </xf>
    <xf numFmtId="0" fontId="35" fillId="0" borderId="13" xfId="29" applyFont="1" applyFill="1" applyBorder="1" applyAlignment="1">
      <alignment horizontal="left" wrapText="1"/>
    </xf>
    <xf numFmtId="49" fontId="35" fillId="0" borderId="14" xfId="29" applyNumberFormat="1" applyFont="1" applyFill="1" applyBorder="1" applyAlignment="1">
      <alignment vertical="center"/>
    </xf>
    <xf numFmtId="0" fontId="35" fillId="0" borderId="15" xfId="29" applyFont="1" applyFill="1" applyBorder="1" applyAlignment="1">
      <alignment horizontal="left" wrapText="1"/>
    </xf>
    <xf numFmtId="49" fontId="35" fillId="0" borderId="10" xfId="29" applyNumberFormat="1" applyFont="1" applyFill="1" applyBorder="1" applyAlignment="1">
      <alignment vertical="center"/>
    </xf>
    <xf numFmtId="0" fontId="35" fillId="0" borderId="12" xfId="29" applyFont="1" applyFill="1" applyBorder="1" applyAlignment="1">
      <alignment horizontal="left" wrapText="1"/>
    </xf>
    <xf numFmtId="4" fontId="21" fillId="0" borderId="5" xfId="29" applyNumberFormat="1" applyFont="1" applyFill="1" applyBorder="1"/>
    <xf numFmtId="4" fontId="21" fillId="0" borderId="1" xfId="29" applyNumberFormat="1" applyFont="1" applyFill="1" applyBorder="1"/>
    <xf numFmtId="4" fontId="21" fillId="0" borderId="2" xfId="29" applyNumberFormat="1" applyFont="1" applyFill="1" applyBorder="1"/>
    <xf numFmtId="0" fontId="35" fillId="0" borderId="1" xfId="29" applyFont="1" applyFill="1" applyBorder="1" applyAlignment="1">
      <alignment horizontal="left" wrapText="1"/>
    </xf>
    <xf numFmtId="0" fontId="37" fillId="3" borderId="2" xfId="408" applyFont="1" applyFill="1" applyBorder="1" applyAlignment="1">
      <alignment horizontal="center" vertical="top" wrapText="1"/>
    </xf>
    <xf numFmtId="49" fontId="35" fillId="0" borderId="0" xfId="29" applyNumberFormat="1" applyFont="1" applyBorder="1" applyAlignment="1">
      <alignment vertical="center"/>
    </xf>
    <xf numFmtId="0" fontId="35" fillId="0" borderId="13" xfId="29" applyFont="1" applyBorder="1" applyAlignment="1">
      <alignment horizontal="left" wrapText="1"/>
    </xf>
    <xf numFmtId="4" fontId="37" fillId="0" borderId="1" xfId="408" applyNumberFormat="1" applyFont="1" applyFill="1" applyBorder="1" applyAlignment="1">
      <alignment horizontal="right" wrapText="1"/>
    </xf>
    <xf numFmtId="4" fontId="21" fillId="0" borderId="1" xfId="408" applyNumberFormat="1" applyFont="1" applyFill="1" applyBorder="1" applyAlignment="1">
      <alignment horizontal="right" wrapText="1"/>
    </xf>
    <xf numFmtId="4" fontId="43" fillId="0" borderId="1" xfId="0" applyNumberFormat="1" applyFont="1" applyBorder="1" applyAlignment="1"/>
    <xf numFmtId="4" fontId="43" fillId="0" borderId="1" xfId="44" applyNumberFormat="1" applyFont="1" applyFill="1" applyBorder="1" applyAlignment="1"/>
    <xf numFmtId="4" fontId="43" fillId="0" borderId="1" xfId="408" applyNumberFormat="1" applyFont="1" applyFill="1" applyBorder="1" applyAlignment="1">
      <alignment horizontal="right" vertical="top" wrapText="1"/>
    </xf>
    <xf numFmtId="4" fontId="24" fillId="0" borderId="1" xfId="408" applyNumberFormat="1" applyFont="1" applyFill="1" applyBorder="1" applyAlignment="1">
      <alignment horizontal="right" wrapText="1"/>
    </xf>
    <xf numFmtId="4" fontId="37" fillId="3" borderId="2" xfId="408" applyNumberFormat="1" applyFont="1" applyFill="1" applyBorder="1" applyAlignment="1">
      <alignment horizontal="center" vertical="top" wrapText="1"/>
    </xf>
    <xf numFmtId="4" fontId="37" fillId="0" borderId="1" xfId="408" applyNumberFormat="1" applyFont="1" applyFill="1" applyBorder="1" applyAlignment="1">
      <alignment horizontal="right" vertical="top" wrapText="1"/>
    </xf>
    <xf numFmtId="0" fontId="21" fillId="0" borderId="1" xfId="408" applyFont="1" applyFill="1" applyBorder="1" applyAlignment="1">
      <alignment horizontal="left" vertical="top" wrapText="1" indent="1"/>
    </xf>
    <xf numFmtId="0" fontId="65" fillId="0" borderId="1" xfId="408" applyFont="1" applyFill="1" applyBorder="1" applyAlignment="1">
      <alignment horizontal="left" vertical="top" wrapText="1"/>
    </xf>
    <xf numFmtId="4" fontId="65" fillId="0" borderId="1" xfId="408" applyNumberFormat="1" applyFont="1" applyFill="1" applyBorder="1" applyAlignment="1">
      <alignment horizontal="right" wrapText="1"/>
    </xf>
    <xf numFmtId="4" fontId="21" fillId="0" borderId="1" xfId="0" applyNumberFormat="1" applyFont="1" applyFill="1" applyBorder="1" applyAlignment="1">
      <alignment vertical="top"/>
    </xf>
    <xf numFmtId="0" fontId="24" fillId="0" borderId="1" xfId="408" applyFont="1" applyFill="1" applyBorder="1" applyAlignment="1">
      <alignment horizontal="left" vertical="top" wrapText="1"/>
    </xf>
    <xf numFmtId="0" fontId="37" fillId="3" borderId="2" xfId="408" applyFont="1" applyFill="1" applyBorder="1" applyAlignment="1">
      <alignment horizontal="center" vertical="top" wrapText="1"/>
    </xf>
    <xf numFmtId="0" fontId="20" fillId="0" borderId="0" xfId="29" applyFont="1" applyFill="1" applyAlignment="1">
      <alignment horizontal="center" vertical="top" wrapText="1"/>
    </xf>
    <xf numFmtId="4" fontId="47" fillId="0" borderId="0" xfId="408" applyNumberFormat="1" applyFont="1" applyFill="1"/>
    <xf numFmtId="0" fontId="3" fillId="0" borderId="0" xfId="408" applyFont="1" applyFill="1"/>
    <xf numFmtId="0" fontId="48" fillId="0" borderId="0" xfId="408" applyFont="1" applyFill="1"/>
    <xf numFmtId="0" fontId="21" fillId="0" borderId="4" xfId="2" applyNumberFormat="1" applyFont="1" applyFill="1" applyBorder="1" applyAlignment="1" applyProtection="1">
      <alignment horizontal="center" vertical="top" wrapText="1"/>
      <protection hidden="1"/>
    </xf>
    <xf numFmtId="0" fontId="21" fillId="0" borderId="3" xfId="2" applyNumberFormat="1" applyFont="1" applyFill="1" applyBorder="1" applyAlignment="1" applyProtection="1">
      <alignment horizontal="center" vertical="top" wrapText="1"/>
      <protection hidden="1"/>
    </xf>
    <xf numFmtId="0" fontId="20" fillId="0" borderId="0" xfId="3" applyFont="1" applyFill="1" applyAlignment="1">
      <alignment horizontal="center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5" xfId="2" applyNumberFormat="1" applyFont="1" applyFill="1" applyBorder="1" applyAlignment="1" applyProtection="1">
      <alignment horizontal="center" vertical="top" wrapText="1"/>
      <protection hidden="1"/>
    </xf>
    <xf numFmtId="0" fontId="21" fillId="0" borderId="2" xfId="2" applyNumberFormat="1" applyFont="1" applyFill="1" applyBorder="1" applyAlignment="1" applyProtection="1">
      <alignment horizontal="center" vertical="top" wrapText="1"/>
      <protection hidden="1"/>
    </xf>
    <xf numFmtId="0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4" xfId="2" applyNumberFormat="1" applyFont="1" applyFill="1" applyBorder="1" applyAlignment="1" applyProtection="1">
      <alignment horizontal="center" vertical="top" wrapText="1"/>
      <protection hidden="1"/>
    </xf>
    <xf numFmtId="4" fontId="21" fillId="0" borderId="9" xfId="2" applyNumberFormat="1" applyFont="1" applyFill="1" applyBorder="1" applyAlignment="1" applyProtection="1">
      <alignment horizontal="center" vertical="top" wrapText="1"/>
      <protection hidden="1"/>
    </xf>
    <xf numFmtId="4" fontId="21" fillId="0" borderId="3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21" fillId="0" borderId="8" xfId="2" applyNumberFormat="1" applyFont="1" applyFill="1" applyBorder="1" applyAlignment="1" applyProtection="1">
      <alignment horizontal="center" vertical="top" wrapText="1"/>
      <protection hidden="1"/>
    </xf>
    <xf numFmtId="4" fontId="21" fillId="0" borderId="7" xfId="2" applyNumberFormat="1" applyFont="1" applyFill="1" applyBorder="1" applyAlignment="1" applyProtection="1">
      <alignment horizontal="center" vertical="top" wrapText="1"/>
      <protection hidden="1"/>
    </xf>
    <xf numFmtId="4" fontId="21" fillId="0" borderId="6" xfId="2" applyNumberFormat="1" applyFont="1" applyFill="1" applyBorder="1" applyAlignment="1" applyProtection="1">
      <alignment horizontal="center" vertical="top" wrapText="1"/>
      <protection hidden="1"/>
    </xf>
    <xf numFmtId="0" fontId="33" fillId="0" borderId="0" xfId="408" applyFont="1" applyAlignment="1">
      <alignment horizontal="center"/>
    </xf>
    <xf numFmtId="0" fontId="37" fillId="3" borderId="2" xfId="408" applyFont="1" applyFill="1" applyBorder="1" applyAlignment="1">
      <alignment horizontal="center" vertical="top" wrapText="1"/>
    </xf>
    <xf numFmtId="0" fontId="37" fillId="3" borderId="5" xfId="408" applyFont="1" applyFill="1" applyBorder="1" applyAlignment="1">
      <alignment horizontal="center" vertical="top" wrapText="1"/>
    </xf>
    <xf numFmtId="0" fontId="37" fillId="3" borderId="4" xfId="408" applyFont="1" applyFill="1" applyBorder="1" applyAlignment="1">
      <alignment horizontal="center" vertical="top" wrapText="1"/>
    </xf>
    <xf numFmtId="0" fontId="37" fillId="3" borderId="9" xfId="408" applyFont="1" applyFill="1" applyBorder="1" applyAlignment="1">
      <alignment horizontal="center" vertical="top" wrapText="1"/>
    </xf>
    <xf numFmtId="0" fontId="37" fillId="3" borderId="3" xfId="408" applyFont="1" applyFill="1" applyBorder="1" applyAlignment="1">
      <alignment horizontal="center" vertical="top" wrapText="1"/>
    </xf>
    <xf numFmtId="0" fontId="20" fillId="0" borderId="0" xfId="402" applyFont="1" applyFill="1" applyAlignment="1">
      <alignment horizontal="center"/>
    </xf>
    <xf numFmtId="0" fontId="20" fillId="0" borderId="0" xfId="403" applyFont="1" applyFill="1" applyAlignment="1">
      <alignment horizontal="center" vertical="top"/>
    </xf>
    <xf numFmtId="0" fontId="21" fillId="0" borderId="2" xfId="2" applyFont="1" applyFill="1" applyBorder="1" applyAlignment="1">
      <alignment horizontal="center" vertical="top"/>
    </xf>
    <xf numFmtId="0" fontId="21" fillId="0" borderId="5" xfId="2" applyFont="1" applyFill="1" applyBorder="1" applyAlignment="1">
      <alignment horizontal="center" vertical="top"/>
    </xf>
    <xf numFmtId="0" fontId="51" fillId="0" borderId="0" xfId="556" applyFont="1" applyFill="1" applyAlignment="1">
      <alignment horizontal="center"/>
    </xf>
    <xf numFmtId="0" fontId="20" fillId="0" borderId="0" xfId="556" applyFont="1" applyFill="1" applyAlignment="1">
      <alignment horizontal="center"/>
    </xf>
    <xf numFmtId="49" fontId="40" fillId="0" borderId="2" xfId="2" applyNumberFormat="1" applyFont="1" applyFill="1" applyBorder="1" applyAlignment="1" applyProtection="1">
      <alignment horizontal="center" vertical="top" wrapText="1"/>
      <protection hidden="1"/>
    </xf>
    <xf numFmtId="49" fontId="40" fillId="0" borderId="5" xfId="2" applyNumberFormat="1" applyFont="1" applyFill="1" applyBorder="1" applyAlignment="1" applyProtection="1">
      <alignment horizontal="center" vertical="top" wrapText="1"/>
      <protection hidden="1"/>
    </xf>
    <xf numFmtId="0" fontId="49" fillId="0" borderId="2" xfId="2" applyNumberFormat="1" applyFont="1" applyFill="1" applyBorder="1" applyAlignment="1" applyProtection="1">
      <alignment horizontal="center" vertical="top" wrapText="1"/>
      <protection hidden="1"/>
    </xf>
    <xf numFmtId="0" fontId="49" fillId="0" borderId="5" xfId="2" applyNumberFormat="1" applyFont="1" applyFill="1" applyBorder="1" applyAlignment="1" applyProtection="1">
      <alignment horizontal="center" vertical="top" wrapText="1"/>
      <protection hidden="1"/>
    </xf>
    <xf numFmtId="0" fontId="50" fillId="0" borderId="4" xfId="2" applyFont="1" applyFill="1" applyBorder="1" applyAlignment="1" applyProtection="1">
      <alignment horizontal="center" vertical="top"/>
      <protection hidden="1"/>
    </xf>
    <xf numFmtId="0" fontId="50" fillId="0" borderId="9" xfId="2" applyFont="1" applyFill="1" applyBorder="1" applyAlignment="1" applyProtection="1">
      <alignment horizontal="center" vertical="top"/>
      <protection hidden="1"/>
    </xf>
    <xf numFmtId="0" fontId="50" fillId="0" borderId="3" xfId="2" applyFont="1" applyFill="1" applyBorder="1" applyAlignment="1" applyProtection="1">
      <alignment horizontal="center" vertical="top"/>
      <protection hidden="1"/>
    </xf>
    <xf numFmtId="0" fontId="50" fillId="0" borderId="1" xfId="2" applyFont="1" applyFill="1" applyBorder="1" applyAlignment="1" applyProtection="1">
      <alignment horizontal="center" vertical="top"/>
      <protection hidden="1"/>
    </xf>
    <xf numFmtId="0" fontId="33" fillId="0" borderId="0" xfId="48" applyFont="1" applyFill="1" applyAlignment="1">
      <alignment horizontal="center" vertical="top"/>
    </xf>
    <xf numFmtId="0" fontId="20" fillId="0" borderId="0" xfId="29" applyFont="1" applyFill="1" applyAlignment="1">
      <alignment horizontal="center" vertical="top" wrapText="1"/>
    </xf>
  </cellXfs>
  <cellStyles count="561">
    <cellStyle name="Обычный" xfId="0" builtinId="0"/>
    <cellStyle name="Обычный 10" xfId="404"/>
    <cellStyle name="Обычный 10 2" xfId="530"/>
    <cellStyle name="Обычный 11" xfId="406"/>
    <cellStyle name="Обычный 11 2" xfId="532"/>
    <cellStyle name="Обычный 12" xfId="408"/>
    <cellStyle name="Обычный 12 2" xfId="534"/>
    <cellStyle name="Обычный 13" xfId="557"/>
    <cellStyle name="Обычный 2" xfId="4"/>
    <cellStyle name="Обычный 2 10" xfId="51"/>
    <cellStyle name="Обычный 2 10 2" xfId="52"/>
    <cellStyle name="Обычный 2 10 3" xfId="53"/>
    <cellStyle name="Обычный 2 10 4" xfId="54"/>
    <cellStyle name="Обычный 2 10 5" xfId="55"/>
    <cellStyle name="Обычный 2 10 6" xfId="56"/>
    <cellStyle name="Обычный 2 100" xfId="57"/>
    <cellStyle name="Обычный 2 101" xfId="58"/>
    <cellStyle name="Обычный 2 101 2" xfId="59"/>
    <cellStyle name="Обычный 2 102" xfId="5"/>
    <cellStyle name="Обычный 2 103" xfId="60"/>
    <cellStyle name="Обычный 2 103 2" xfId="61"/>
    <cellStyle name="Обычный 2 104" xfId="62"/>
    <cellStyle name="Обычный 2 104 2" xfId="63"/>
    <cellStyle name="Обычный 2 105" xfId="64"/>
    <cellStyle name="Обычный 2 105 2" xfId="65"/>
    <cellStyle name="Обычный 2 106" xfId="6"/>
    <cellStyle name="Обычный 2 107" xfId="66"/>
    <cellStyle name="Обычный 2 108" xfId="67"/>
    <cellStyle name="Обычный 2 109" xfId="68"/>
    <cellStyle name="Обычный 2 11" xfId="69"/>
    <cellStyle name="Обычный 2 11 2" xfId="70"/>
    <cellStyle name="Обычный 2 11 3" xfId="71"/>
    <cellStyle name="Обычный 2 11 4" xfId="72"/>
    <cellStyle name="Обычный 2 11 5" xfId="73"/>
    <cellStyle name="Обычный 2 11 6" xfId="74"/>
    <cellStyle name="Обычный 2 110" xfId="75"/>
    <cellStyle name="Обычный 2 111" xfId="76"/>
    <cellStyle name="Обычный 2 112" xfId="77"/>
    <cellStyle name="Обычный 2 113" xfId="78"/>
    <cellStyle name="Обычный 2 113 2" xfId="79"/>
    <cellStyle name="Обычный 2 114" xfId="80"/>
    <cellStyle name="Обычный 2 115" xfId="81"/>
    <cellStyle name="Обычный 2 116" xfId="82"/>
    <cellStyle name="Обычный 2 117" xfId="83"/>
    <cellStyle name="Обычный 2 118" xfId="84"/>
    <cellStyle name="Обычный 2 118 2" xfId="85"/>
    <cellStyle name="Обычный 2 119" xfId="86"/>
    <cellStyle name="Обычный 2 12" xfId="87"/>
    <cellStyle name="Обычный 2 12 2" xfId="88"/>
    <cellStyle name="Обычный 2 12 3" xfId="89"/>
    <cellStyle name="Обычный 2 12 4" xfId="90"/>
    <cellStyle name="Обычный 2 12 5" xfId="91"/>
    <cellStyle name="Обычный 2 12 6" xfId="92"/>
    <cellStyle name="Обычный 2 120" xfId="93"/>
    <cellStyle name="Обычный 2 121" xfId="94"/>
    <cellStyle name="Обычный 2 122" xfId="95"/>
    <cellStyle name="Обычный 2 123" xfId="96"/>
    <cellStyle name="Обычный 2 124" xfId="97"/>
    <cellStyle name="Обычный 2 125" xfId="98"/>
    <cellStyle name="Обычный 2 125 2" xfId="99"/>
    <cellStyle name="Обычный 2 126" xfId="100"/>
    <cellStyle name="Обычный 2 127" xfId="101"/>
    <cellStyle name="Обычный 2 128" xfId="102"/>
    <cellStyle name="Обычный 2 129" xfId="103"/>
    <cellStyle name="Обычный 2 13" xfId="104"/>
    <cellStyle name="Обычный 2 13 2" xfId="105"/>
    <cellStyle name="Обычный 2 13 3" xfId="106"/>
    <cellStyle name="Обычный 2 13 4" xfId="107"/>
    <cellStyle name="Обычный 2 13 5" xfId="108"/>
    <cellStyle name="Обычный 2 13 6" xfId="109"/>
    <cellStyle name="Обычный 2 130" xfId="110"/>
    <cellStyle name="Обычный 2 131" xfId="111"/>
    <cellStyle name="Обычный 2 132" xfId="112"/>
    <cellStyle name="Обычный 2 133" xfId="113"/>
    <cellStyle name="Обычный 2 134" xfId="114"/>
    <cellStyle name="Обычный 2 135" xfId="115"/>
    <cellStyle name="Обычный 2 136" xfId="116"/>
    <cellStyle name="Обычный 2 137" xfId="117"/>
    <cellStyle name="Обычный 2 138" xfId="118"/>
    <cellStyle name="Обычный 2 138 2" xfId="119"/>
    <cellStyle name="Обычный 2 139" xfId="120"/>
    <cellStyle name="Обычный 2 139 2" xfId="121"/>
    <cellStyle name="Обычный 2 14" xfId="122"/>
    <cellStyle name="Обычный 2 14 2" xfId="123"/>
    <cellStyle name="Обычный 2 140" xfId="124"/>
    <cellStyle name="Обычный 2 141" xfId="125"/>
    <cellStyle name="Обычный 2 141 2" xfId="126"/>
    <cellStyle name="Обычный 2 142" xfId="127"/>
    <cellStyle name="Обычный 2 142 2" xfId="128"/>
    <cellStyle name="Обычный 2 143" xfId="129"/>
    <cellStyle name="Обычный 2 143 2" xfId="130"/>
    <cellStyle name="Обычный 2 144" xfId="131"/>
    <cellStyle name="Обычный 2 144 2" xfId="132"/>
    <cellStyle name="Обычный 2 145" xfId="133"/>
    <cellStyle name="Обычный 2 145 2" xfId="134"/>
    <cellStyle name="Обычный 2 146" xfId="135"/>
    <cellStyle name="Обычный 2 146 2" xfId="136"/>
    <cellStyle name="Обычный 2 147" xfId="137"/>
    <cellStyle name="Обычный 2 147 2" xfId="138"/>
    <cellStyle name="Обычный 2 148" xfId="139"/>
    <cellStyle name="Обычный 2 148 2" xfId="140"/>
    <cellStyle name="Обычный 2 149" xfId="141"/>
    <cellStyle name="Обычный 2 149 2" xfId="142"/>
    <cellStyle name="Обычный 2 15" xfId="143"/>
    <cellStyle name="Обычный 2 15 2" xfId="144"/>
    <cellStyle name="Обычный 2 15 3" xfId="145"/>
    <cellStyle name="Обычный 2 15 4" xfId="146"/>
    <cellStyle name="Обычный 2 150" xfId="147"/>
    <cellStyle name="Обычный 2 150 2" xfId="148"/>
    <cellStyle name="Обычный 2 151" xfId="149"/>
    <cellStyle name="Обычный 2 151 2" xfId="150"/>
    <cellStyle name="Обычный 2 152" xfId="151"/>
    <cellStyle name="Обычный 2 152 2" xfId="152"/>
    <cellStyle name="Обычный 2 153" xfId="153"/>
    <cellStyle name="Обычный 2 153 2" xfId="154"/>
    <cellStyle name="Обычный 2 154" xfId="155"/>
    <cellStyle name="Обычный 2 154 2" xfId="156"/>
    <cellStyle name="Обычный 2 155" xfId="157"/>
    <cellStyle name="Обычный 2 155 2" xfId="158"/>
    <cellStyle name="Обычный 2 156" xfId="159"/>
    <cellStyle name="Обычный 2 156 2" xfId="160"/>
    <cellStyle name="Обычный 2 157" xfId="161"/>
    <cellStyle name="Обычный 2 157 2" xfId="162"/>
    <cellStyle name="Обычный 2 158" xfId="163"/>
    <cellStyle name="Обычный 2 158 2" xfId="164"/>
    <cellStyle name="Обычный 2 159" xfId="165"/>
    <cellStyle name="Обычный 2 159 2" xfId="166"/>
    <cellStyle name="Обычный 2 16" xfId="167"/>
    <cellStyle name="Обычный 2 160" xfId="168"/>
    <cellStyle name="Обычный 2 160 2" xfId="169"/>
    <cellStyle name="Обычный 2 161" xfId="170"/>
    <cellStyle name="Обычный 2 161 2" xfId="171"/>
    <cellStyle name="Обычный 2 162" xfId="172"/>
    <cellStyle name="Обычный 2 162 2" xfId="173"/>
    <cellStyle name="Обычный 2 163" xfId="174"/>
    <cellStyle name="Обычный 2 163 2" xfId="175"/>
    <cellStyle name="Обычный 2 164" xfId="176"/>
    <cellStyle name="Обычный 2 164 2" xfId="177"/>
    <cellStyle name="Обычный 2 165" xfId="178"/>
    <cellStyle name="Обычный 2 165 2" xfId="179"/>
    <cellStyle name="Обычный 2 166" xfId="180"/>
    <cellStyle name="Обычный 2 166 2" xfId="181"/>
    <cellStyle name="Обычный 2 167" xfId="182"/>
    <cellStyle name="Обычный 2 167 2" xfId="183"/>
    <cellStyle name="Обычный 2 168" xfId="184"/>
    <cellStyle name="Обычный 2 168 2" xfId="185"/>
    <cellStyle name="Обычный 2 169" xfId="186"/>
    <cellStyle name="Обычный 2 169 2" xfId="187"/>
    <cellStyle name="Обычный 2 17" xfId="7"/>
    <cellStyle name="Обычный 2 170" xfId="188"/>
    <cellStyle name="Обычный 2 170 2" xfId="189"/>
    <cellStyle name="Обычный 2 171" xfId="190"/>
    <cellStyle name="Обычный 2 172" xfId="191"/>
    <cellStyle name="Обычный 2 173" xfId="192"/>
    <cellStyle name="Обычный 2 174" xfId="193"/>
    <cellStyle name="Обычный 2 174 2" xfId="194"/>
    <cellStyle name="Обычный 2 175" xfId="195"/>
    <cellStyle name="Обычный 2 176" xfId="196"/>
    <cellStyle name="Обычный 2 176 2" xfId="197"/>
    <cellStyle name="Обычный 2 177" xfId="198"/>
    <cellStyle name="Обычный 2 177 2" xfId="411"/>
    <cellStyle name="Обычный 2 178" xfId="199"/>
    <cellStyle name="Обычный 2 179" xfId="200"/>
    <cellStyle name="Обычный 2 179 2" xfId="412"/>
    <cellStyle name="Обычный 2 18" xfId="201"/>
    <cellStyle name="Обычный 2 180" xfId="202"/>
    <cellStyle name="Обычный 2 180 2" xfId="413"/>
    <cellStyle name="Обычный 2 181" xfId="203"/>
    <cellStyle name="Обычный 2 181 2" xfId="414"/>
    <cellStyle name="Обычный 2 182" xfId="204"/>
    <cellStyle name="Обычный 2 182 2" xfId="415"/>
    <cellStyle name="Обычный 2 183" xfId="205"/>
    <cellStyle name="Обычный 2 183 2" xfId="416"/>
    <cellStyle name="Обычный 2 184" xfId="206"/>
    <cellStyle name="Обычный 2 184 2" xfId="417"/>
    <cellStyle name="Обычный 2 185" xfId="207"/>
    <cellStyle name="Обычный 2 185 2" xfId="418"/>
    <cellStyle name="Обычный 2 186" xfId="208"/>
    <cellStyle name="Обычный 2 186 2" xfId="209"/>
    <cellStyle name="Обычный 2 186 2 2" xfId="210"/>
    <cellStyle name="Обычный 2 186 3" xfId="211"/>
    <cellStyle name="Обычный 2 187" xfId="212"/>
    <cellStyle name="Обычный 2 187 2" xfId="213"/>
    <cellStyle name="Обычный 2 188" xfId="214"/>
    <cellStyle name="Обычный 2 189" xfId="215"/>
    <cellStyle name="Обычный 2 19" xfId="216"/>
    <cellStyle name="Обычный 2 19 2" xfId="217"/>
    <cellStyle name="Обычный 2 190" xfId="218"/>
    <cellStyle name="Обычный 2 190 2" xfId="517"/>
    <cellStyle name="Обычный 2 191" xfId="219"/>
    <cellStyle name="Обычный 2 192" xfId="220"/>
    <cellStyle name="Обычный 2 192 2" xfId="419"/>
    <cellStyle name="Обычный 2 193" xfId="221"/>
    <cellStyle name="Обычный 2 193 2" xfId="222"/>
    <cellStyle name="Обычный 2 194" xfId="223"/>
    <cellStyle name="Обычный 2 194 2" xfId="224"/>
    <cellStyle name="Обычный 2 195" xfId="225"/>
    <cellStyle name="Обычный 2 195 2" xfId="226"/>
    <cellStyle name="Обычный 2 196" xfId="227"/>
    <cellStyle name="Обычный 2 196 2" xfId="228"/>
    <cellStyle name="Обычный 2 197" xfId="229"/>
    <cellStyle name="Обычный 2 197 2" xfId="230"/>
    <cellStyle name="Обычный 2 198" xfId="231"/>
    <cellStyle name="Обычный 2 198 2" xfId="420"/>
    <cellStyle name="Обычный 2 199" xfId="232"/>
    <cellStyle name="Обычный 2 2" xfId="8"/>
    <cellStyle name="Обычный 2 2 10" xfId="233"/>
    <cellStyle name="Обычный 2 2 11" xfId="234"/>
    <cellStyle name="Обычный 2 2 12" xfId="235"/>
    <cellStyle name="Обычный 2 2 13" xfId="236"/>
    <cellStyle name="Обычный 2 2 14" xfId="237"/>
    <cellStyle name="Обычный 2 2 15" xfId="238"/>
    <cellStyle name="Обычный 2 2 2" xfId="9"/>
    <cellStyle name="Обычный 2 2 2 2" xfId="10"/>
    <cellStyle name="Обычный 2 2 3" xfId="239"/>
    <cellStyle name="Обычный 2 2 3 2" xfId="240"/>
    <cellStyle name="Обычный 2 2 4" xfId="241"/>
    <cellStyle name="Обычный 2 2 5" xfId="242"/>
    <cellStyle name="Обычный 2 2 6" xfId="243"/>
    <cellStyle name="Обычный 2 2 7" xfId="244"/>
    <cellStyle name="Обычный 2 2 8" xfId="245"/>
    <cellStyle name="Обычный 2 2 9" xfId="246"/>
    <cellStyle name="Обычный 2 20" xfId="11"/>
    <cellStyle name="Обычный 2 200" xfId="247"/>
    <cellStyle name="Обычный 2 201" xfId="248"/>
    <cellStyle name="Обычный 2 202" xfId="249"/>
    <cellStyle name="Обычный 2 203" xfId="250"/>
    <cellStyle name="Обычный 2 204" xfId="251"/>
    <cellStyle name="Обычный 2 205" xfId="252"/>
    <cellStyle name="Обычный 2 206" xfId="421"/>
    <cellStyle name="Обычный 2 207" xfId="422"/>
    <cellStyle name="Обычный 2 207 2" xfId="423"/>
    <cellStyle name="Обычный 2 208" xfId="424"/>
    <cellStyle name="Обычный 2 208 2" xfId="425"/>
    <cellStyle name="Обычный 2 209" xfId="426"/>
    <cellStyle name="Обычный 2 21" xfId="253"/>
    <cellStyle name="Обычный 2 210" xfId="427"/>
    <cellStyle name="Обычный 2 211" xfId="428"/>
    <cellStyle name="Обычный 2 212" xfId="429"/>
    <cellStyle name="Обычный 2 212 2" xfId="430"/>
    <cellStyle name="Обычный 2 213" xfId="431"/>
    <cellStyle name="Обычный 2 213 2" xfId="432"/>
    <cellStyle name="Обычный 2 214" xfId="433"/>
    <cellStyle name="Обычный 2 214 2" xfId="434"/>
    <cellStyle name="Обычный 2 214 2 2" xfId="435"/>
    <cellStyle name="Обычный 2 214 3" xfId="436"/>
    <cellStyle name="Обычный 2 215" xfId="437"/>
    <cellStyle name="Обычный 2 216" xfId="438"/>
    <cellStyle name="Обычный 2 217" xfId="439"/>
    <cellStyle name="Обычный 2 218" xfId="440"/>
    <cellStyle name="Обычный 2 219" xfId="441"/>
    <cellStyle name="Обычный 2 22" xfId="12"/>
    <cellStyle name="Обычный 2 22 2" xfId="254"/>
    <cellStyle name="Обычный 2 220" xfId="442"/>
    <cellStyle name="Обычный 2 221" xfId="443"/>
    <cellStyle name="Обычный 2 222" xfId="444"/>
    <cellStyle name="Обычный 2 222 2" xfId="445"/>
    <cellStyle name="Обычный 2 223" xfId="446"/>
    <cellStyle name="Обычный 2 223 2" xfId="447"/>
    <cellStyle name="Обычный 2 224" xfId="448"/>
    <cellStyle name="Обычный 2 225" xfId="449"/>
    <cellStyle name="Обычный 2 226" xfId="450"/>
    <cellStyle name="Обычный 2 227" xfId="451"/>
    <cellStyle name="Обычный 2 227 2" xfId="452"/>
    <cellStyle name="Обычный 2 228" xfId="453"/>
    <cellStyle name="Обычный 2 229" xfId="454"/>
    <cellStyle name="Обычный 2 229 2" xfId="455"/>
    <cellStyle name="Обычный 2 23" xfId="255"/>
    <cellStyle name="Обычный 2 230" xfId="488"/>
    <cellStyle name="Обычный 2 231" xfId="558"/>
    <cellStyle name="Обычный 2 232" xfId="559"/>
    <cellStyle name="Обычный 2 235" xfId="256"/>
    <cellStyle name="Обычный 2 24" xfId="13"/>
    <cellStyle name="Обычный 2 243" xfId="257"/>
    <cellStyle name="Обычный 2 25" xfId="14"/>
    <cellStyle name="Обычный 2 255" xfId="258"/>
    <cellStyle name="Обычный 2 26" xfId="259"/>
    <cellStyle name="Обычный 2 27" xfId="260"/>
    <cellStyle name="Обычный 2 28" xfId="261"/>
    <cellStyle name="Обычный 2 29" xfId="262"/>
    <cellStyle name="Обычный 2 3" xfId="15"/>
    <cellStyle name="Обычный 2 3 10" xfId="263"/>
    <cellStyle name="Обычный 2 3 11" xfId="264"/>
    <cellStyle name="Обычный 2 3 12" xfId="265"/>
    <cellStyle name="Обычный 2 3 13" xfId="266"/>
    <cellStyle name="Обычный 2 3 2" xfId="16"/>
    <cellStyle name="Обычный 2 3 3" xfId="267"/>
    <cellStyle name="Обычный 2 3 4" xfId="268"/>
    <cellStyle name="Обычный 2 3 5" xfId="269"/>
    <cellStyle name="Обычный 2 3 6" xfId="270"/>
    <cellStyle name="Обычный 2 3 7" xfId="271"/>
    <cellStyle name="Обычный 2 3 8" xfId="272"/>
    <cellStyle name="Обычный 2 3 9" xfId="273"/>
    <cellStyle name="Обычный 2 30" xfId="274"/>
    <cellStyle name="Обычный 2 31" xfId="275"/>
    <cellStyle name="Обычный 2 32" xfId="276"/>
    <cellStyle name="Обычный 2 33" xfId="277"/>
    <cellStyle name="Обычный 2 33 2" xfId="278"/>
    <cellStyle name="Обычный 2 34" xfId="279"/>
    <cellStyle name="Обычный 2 35" xfId="280"/>
    <cellStyle name="Обычный 2 36" xfId="281"/>
    <cellStyle name="Обычный 2 37" xfId="282"/>
    <cellStyle name="Обычный 2 38" xfId="283"/>
    <cellStyle name="Обычный 2 39" xfId="284"/>
    <cellStyle name="Обычный 2 4" xfId="17"/>
    <cellStyle name="Обычный 2 4 10" xfId="285"/>
    <cellStyle name="Обычный 2 4 11" xfId="286"/>
    <cellStyle name="Обычный 2 4 12" xfId="287"/>
    <cellStyle name="Обычный 2 4 13" xfId="288"/>
    <cellStyle name="Обычный 2 4 13 2" xfId="518"/>
    <cellStyle name="Обычный 2 4 14" xfId="489"/>
    <cellStyle name="Обычный 2 4 2" xfId="18"/>
    <cellStyle name="Обычный 2 4 2 2" xfId="456"/>
    <cellStyle name="Обычный 2 4 2 2 2" xfId="537"/>
    <cellStyle name="Обычный 2 4 2 3" xfId="457"/>
    <cellStyle name="Обычный 2 4 2 4" xfId="490"/>
    <cellStyle name="Обычный 2 4 3" xfId="19"/>
    <cellStyle name="Обычный 2 4 3 2" xfId="458"/>
    <cellStyle name="Обычный 2 4 3 2 2" xfId="538"/>
    <cellStyle name="Обычный 2 4 3 3" xfId="459"/>
    <cellStyle name="Обычный 2 4 3 4" xfId="491"/>
    <cellStyle name="Обычный 2 4 4" xfId="20"/>
    <cellStyle name="Обычный 2 4 4 2" xfId="460"/>
    <cellStyle name="Обычный 2 4 4 3" xfId="461"/>
    <cellStyle name="Обычный 2 4 5" xfId="289"/>
    <cellStyle name="Обычный 2 4 5 2" xfId="21"/>
    <cellStyle name="Обычный 2 4 5 2 2" xfId="462"/>
    <cellStyle name="Обычный 2 4 5 2 2 2" xfId="539"/>
    <cellStyle name="Обычный 2 4 5 2 3" xfId="492"/>
    <cellStyle name="Обычный 2 4 6" xfId="290"/>
    <cellStyle name="Обычный 2 4 7" xfId="291"/>
    <cellStyle name="Обычный 2 4 8" xfId="292"/>
    <cellStyle name="Обычный 2 4 9" xfId="293"/>
    <cellStyle name="Обычный 2 40" xfId="294"/>
    <cellStyle name="Обычный 2 41" xfId="295"/>
    <cellStyle name="Обычный 2 42" xfId="296"/>
    <cellStyle name="Обычный 2 43" xfId="297"/>
    <cellStyle name="Обычный 2 43 2" xfId="298"/>
    <cellStyle name="Обычный 2 44" xfId="299"/>
    <cellStyle name="Обычный 2 45" xfId="300"/>
    <cellStyle name="Обычный 2 46" xfId="301"/>
    <cellStyle name="Обычный 2 47" xfId="302"/>
    <cellStyle name="Обычный 2 48" xfId="303"/>
    <cellStyle name="Обычный 2 49" xfId="304"/>
    <cellStyle name="Обычный 2 5" xfId="3"/>
    <cellStyle name="Обычный 2 5 10" xfId="305"/>
    <cellStyle name="Обычный 2 5 11" xfId="306"/>
    <cellStyle name="Обычный 2 5 12" xfId="402"/>
    <cellStyle name="Обычный 2 5 12 2" xfId="528"/>
    <cellStyle name="Обычный 2 5 13" xfId="410"/>
    <cellStyle name="Обычный 2 5 13 2" xfId="536"/>
    <cellStyle name="Обычный 2 5 14" xfId="487"/>
    <cellStyle name="Обычный 2 5 15" xfId="556"/>
    <cellStyle name="Обычный 2 5 2" xfId="22"/>
    <cellStyle name="Обычный 2 5 2 2" xfId="463"/>
    <cellStyle name="Обычный 2 5 2 2 2" xfId="540"/>
    <cellStyle name="Обычный 2 5 2 3" xfId="464"/>
    <cellStyle name="Обычный 2 5 2 4" xfId="493"/>
    <cellStyle name="Обычный 2 5 3" xfId="23"/>
    <cellStyle name="Обычный 2 5 3 2" xfId="465"/>
    <cellStyle name="Обычный 2 5 3 2 2" xfId="541"/>
    <cellStyle name="Обычный 2 5 3 3" xfId="466"/>
    <cellStyle name="Обычный 2 5 3 4" xfId="494"/>
    <cellStyle name="Обычный 2 5 4" xfId="48"/>
    <cellStyle name="Обычный 2 5 4 2" xfId="514"/>
    <cellStyle name="Обычный 2 5 5" xfId="307"/>
    <cellStyle name="Обычный 2 5 6" xfId="308"/>
    <cellStyle name="Обычный 2 5 7" xfId="309"/>
    <cellStyle name="Обычный 2 5 8" xfId="310"/>
    <cellStyle name="Обычный 2 5 9" xfId="311"/>
    <cellStyle name="Обычный 2 50" xfId="312"/>
    <cellStyle name="Обычный 2 51" xfId="313"/>
    <cellStyle name="Обычный 2 52" xfId="314"/>
    <cellStyle name="Обычный 2 53" xfId="315"/>
    <cellStyle name="Обычный 2 54" xfId="316"/>
    <cellStyle name="Обычный 2 54 2" xfId="317"/>
    <cellStyle name="Обычный 2 55" xfId="318"/>
    <cellStyle name="Обычный 2 56" xfId="319"/>
    <cellStyle name="Обычный 2 57" xfId="320"/>
    <cellStyle name="Обычный 2 57 2" xfId="321"/>
    <cellStyle name="Обычный 2 58" xfId="322"/>
    <cellStyle name="Обычный 2 59" xfId="323"/>
    <cellStyle name="Обычный 2 6" xfId="24"/>
    <cellStyle name="Обычный 2 6 10" xfId="324"/>
    <cellStyle name="Обычный 2 6 11" xfId="467"/>
    <cellStyle name="Обычный 2 6 11 2" xfId="542"/>
    <cellStyle name="Обычный 2 6 12" xfId="468"/>
    <cellStyle name="Обычный 2 6 13" xfId="495"/>
    <cellStyle name="Обычный 2 6 2" xfId="325"/>
    <cellStyle name="Обычный 2 6 3" xfId="326"/>
    <cellStyle name="Обычный 2 6 4" xfId="327"/>
    <cellStyle name="Обычный 2 6 5" xfId="328"/>
    <cellStyle name="Обычный 2 6 6" xfId="329"/>
    <cellStyle name="Обычный 2 6 7" xfId="330"/>
    <cellStyle name="Обычный 2 6 8" xfId="331"/>
    <cellStyle name="Обычный 2 6 9" xfId="332"/>
    <cellStyle name="Обычный 2 60" xfId="333"/>
    <cellStyle name="Обычный 2 61" xfId="334"/>
    <cellStyle name="Обычный 2 62" xfId="335"/>
    <cellStyle name="Обычный 2 63" xfId="336"/>
    <cellStyle name="Обычный 2 64" xfId="337"/>
    <cellStyle name="Обычный 2 65" xfId="338"/>
    <cellStyle name="Обычный 2 65 2" xfId="339"/>
    <cellStyle name="Обычный 2 66" xfId="340"/>
    <cellStyle name="Обычный 2 67" xfId="341"/>
    <cellStyle name="Обычный 2 68" xfId="342"/>
    <cellStyle name="Обычный 2 69" xfId="343"/>
    <cellStyle name="Обычный 2 7" xfId="25"/>
    <cellStyle name="Обычный 2 7 2" xfId="344"/>
    <cellStyle name="Обычный 2 7 3" xfId="345"/>
    <cellStyle name="Обычный 2 7 4" xfId="346"/>
    <cellStyle name="Обычный 2 7 5" xfId="347"/>
    <cellStyle name="Обычный 2 7 6" xfId="348"/>
    <cellStyle name="Обычный 2 7 7" xfId="469"/>
    <cellStyle name="Обычный 2 7 7 2" xfId="543"/>
    <cellStyle name="Обычный 2 7 8" xfId="470"/>
    <cellStyle name="Обычный 2 7 9" xfId="496"/>
    <cellStyle name="Обычный 2 70" xfId="349"/>
    <cellStyle name="Обычный 2 71" xfId="350"/>
    <cellStyle name="Обычный 2 72" xfId="351"/>
    <cellStyle name="Обычный 2 73" xfId="352"/>
    <cellStyle name="Обычный 2 74" xfId="353"/>
    <cellStyle name="Обычный 2 75" xfId="354"/>
    <cellStyle name="Обычный 2 75 2" xfId="355"/>
    <cellStyle name="Обычный 2 76" xfId="356"/>
    <cellStyle name="Обычный 2 77" xfId="357"/>
    <cellStyle name="Обычный 2 78" xfId="358"/>
    <cellStyle name="Обычный 2 79" xfId="359"/>
    <cellStyle name="Обычный 2 8" xfId="360"/>
    <cellStyle name="Обычный 2 8 2" xfId="361"/>
    <cellStyle name="Обычный 2 8 3" xfId="362"/>
    <cellStyle name="Обычный 2 8 4" xfId="363"/>
    <cellStyle name="Обычный 2 8 5" xfId="364"/>
    <cellStyle name="Обычный 2 8 6" xfId="365"/>
    <cellStyle name="Обычный 2 80" xfId="366"/>
    <cellStyle name="Обычный 2 81" xfId="367"/>
    <cellStyle name="Обычный 2 82" xfId="368"/>
    <cellStyle name="Обычный 2 83" xfId="369"/>
    <cellStyle name="Обычный 2 84" xfId="26"/>
    <cellStyle name="Обычный 2 85" xfId="370"/>
    <cellStyle name="Обычный 2 86" xfId="27"/>
    <cellStyle name="Обычный 2 87" xfId="371"/>
    <cellStyle name="Обычный 2 87 2" xfId="372"/>
    <cellStyle name="Обычный 2 88" xfId="373"/>
    <cellStyle name="Обычный 2 89" xfId="374"/>
    <cellStyle name="Обычный 2 9" xfId="375"/>
    <cellStyle name="Обычный 2 9 2" xfId="376"/>
    <cellStyle name="Обычный 2 9 3" xfId="377"/>
    <cellStyle name="Обычный 2 9 4" xfId="378"/>
    <cellStyle name="Обычный 2 9 5" xfId="379"/>
    <cellStyle name="Обычный 2 9 6" xfId="380"/>
    <cellStyle name="Обычный 2 90" xfId="381"/>
    <cellStyle name="Обычный 2 91" xfId="382"/>
    <cellStyle name="Обычный 2 92" xfId="383"/>
    <cellStyle name="Обычный 2 93" xfId="384"/>
    <cellStyle name="Обычный 2 94" xfId="385"/>
    <cellStyle name="Обычный 2 95" xfId="386"/>
    <cellStyle name="Обычный 2 96" xfId="387"/>
    <cellStyle name="Обычный 2 97" xfId="388"/>
    <cellStyle name="Обычный 2 98" xfId="28"/>
    <cellStyle name="Обычный 2 99" xfId="389"/>
    <cellStyle name="Обычный 2_ИСТОЧНИКИ (17.12)" xfId="390"/>
    <cellStyle name="Обычный 3" xfId="29"/>
    <cellStyle name="Обычный 3 2" xfId="391"/>
    <cellStyle name="Обычный 3 2 2" xfId="519"/>
    <cellStyle name="Обычный 3 3" xfId="471"/>
    <cellStyle name="Обычный 4" xfId="30"/>
    <cellStyle name="Обычный 4 2" xfId="31"/>
    <cellStyle name="Обычный 4 2 2" xfId="392"/>
    <cellStyle name="Обычный 4 2 2 2" xfId="393"/>
    <cellStyle name="Обычный 4 2 2 2 2" xfId="521"/>
    <cellStyle name="Обычный 4 2 2 3" xfId="520"/>
    <cellStyle name="Обычный 4 2 3" xfId="498"/>
    <cellStyle name="Обычный 4 3" xfId="32"/>
    <cellStyle name="Обычный 4 3 2" xfId="472"/>
    <cellStyle name="Обычный 4 3 2 2" xfId="544"/>
    <cellStyle name="Обычный 4 3 3" xfId="499"/>
    <cellStyle name="Обычный 4 4" xfId="473"/>
    <cellStyle name="Обычный 4 4 2" xfId="545"/>
    <cellStyle name="Обычный 4 5" xfId="474"/>
    <cellStyle name="Обычный 4 6" xfId="497"/>
    <cellStyle name="Обычный 5" xfId="33"/>
    <cellStyle name="Обычный 5 2" xfId="34"/>
    <cellStyle name="Обычный 5 2 2" xfId="394"/>
    <cellStyle name="Обычный 5 2 2 2" xfId="395"/>
    <cellStyle name="Обычный 5 2 2 2 2" xfId="523"/>
    <cellStyle name="Обычный 5 2 2 3" xfId="522"/>
    <cellStyle name="Обычный 5 2 3" xfId="396"/>
    <cellStyle name="Обычный 5 2 3 2" xfId="524"/>
    <cellStyle name="Обычный 5 2 4" xfId="501"/>
    <cellStyle name="Обычный 5 3" xfId="35"/>
    <cellStyle name="Обычный 5 3 2" xfId="475"/>
    <cellStyle name="Обычный 5 3 2 2" xfId="546"/>
    <cellStyle name="Обычный 5 3 3" xfId="502"/>
    <cellStyle name="Обычный 5 4" xfId="476"/>
    <cellStyle name="Обычный 5 4 2" xfId="547"/>
    <cellStyle name="Обычный 5 5" xfId="500"/>
    <cellStyle name="Обычный 6" xfId="36"/>
    <cellStyle name="Обычный 6 2" xfId="37"/>
    <cellStyle name="Обычный 6 2 2" xfId="477"/>
    <cellStyle name="Обычный 6 2 2 2" xfId="548"/>
    <cellStyle name="Обычный 6 2 3" xfId="504"/>
    <cellStyle name="Обычный 6 3" xfId="38"/>
    <cellStyle name="Обычный 6 3 2" xfId="478"/>
    <cellStyle name="Обычный 6 3 2 2" xfId="549"/>
    <cellStyle name="Обычный 6 3 3" xfId="505"/>
    <cellStyle name="Обычный 6 4" xfId="403"/>
    <cellStyle name="Обычный 6 4 2" xfId="529"/>
    <cellStyle name="Обычный 6 5" xfId="503"/>
    <cellStyle name="Обычный 7" xfId="39"/>
    <cellStyle name="Обычный 7 2" xfId="40"/>
    <cellStyle name="Обычный 7 2 2" xfId="397"/>
    <cellStyle name="Обычный 7 2 2 2" xfId="525"/>
    <cellStyle name="Обычный 7 2 3" xfId="507"/>
    <cellStyle name="Обычный 7 3" xfId="41"/>
    <cellStyle name="Обычный 7 3 2" xfId="398"/>
    <cellStyle name="Обычный 7 3 2 2" xfId="526"/>
    <cellStyle name="Обычный 7 3 3" xfId="508"/>
    <cellStyle name="Обычный 7 4" xfId="479"/>
    <cellStyle name="Обычный 7 4 2" xfId="550"/>
    <cellStyle name="Обычный 7 5" xfId="506"/>
    <cellStyle name="Обычный 8" xfId="42"/>
    <cellStyle name="Обычный 8 2" xfId="399"/>
    <cellStyle name="Обычный 8 2 2" xfId="527"/>
    <cellStyle name="Обычный 8 3" xfId="509"/>
    <cellStyle name="Обычный 9" xfId="400"/>
    <cellStyle name="Обычный 9 2" xfId="401"/>
    <cellStyle name="Обычный_tmp" xfId="2"/>
    <cellStyle name="Финансовый" xfId="1" builtinId="3"/>
    <cellStyle name="Финансовый 2" xfId="43"/>
    <cellStyle name="Финансовый 2 2" xfId="44"/>
    <cellStyle name="Финансовый 2 2 2" xfId="50"/>
    <cellStyle name="Финансовый 2 2 2 2" xfId="516"/>
    <cellStyle name="Финансовый 2 2 3" xfId="405"/>
    <cellStyle name="Финансовый 2 2 3 2" xfId="531"/>
    <cellStyle name="Финансовый 2 2 4" xfId="407"/>
    <cellStyle name="Финансовый 2 2 4 2" xfId="533"/>
    <cellStyle name="Финансовый 2 2 5" xfId="409"/>
    <cellStyle name="Финансовый 2 2 5 2" xfId="535"/>
    <cellStyle name="Финансовый 2 2 6" xfId="510"/>
    <cellStyle name="Финансовый 2 3" xfId="480"/>
    <cellStyle name="Финансовый 2 4" xfId="481"/>
    <cellStyle name="Финансовый 2 4 2" xfId="551"/>
    <cellStyle name="Финансовый 2 5" xfId="560"/>
    <cellStyle name="Финансовый 3" xfId="45"/>
    <cellStyle name="Финансовый 3 2" xfId="46"/>
    <cellStyle name="Финансовый 3 2 2" xfId="482"/>
    <cellStyle name="Финансовый 3 2 2 2" xfId="552"/>
    <cellStyle name="Финансовый 3 2 3" xfId="512"/>
    <cellStyle name="Финансовый 3 3" xfId="47"/>
    <cellStyle name="Финансовый 3 3 2" xfId="483"/>
    <cellStyle name="Финансовый 3 3 2 2" xfId="553"/>
    <cellStyle name="Финансовый 3 3 3" xfId="513"/>
    <cellStyle name="Финансовый 3 4" xfId="484"/>
    <cellStyle name="Финансовый 3 4 2" xfId="554"/>
    <cellStyle name="Финансовый 3 5" xfId="485"/>
    <cellStyle name="Финансовый 3 5 2" xfId="555"/>
    <cellStyle name="Финансовый 3 6" xfId="511"/>
    <cellStyle name="Финансовый 4" xfId="49"/>
    <cellStyle name="Финансовый 4 2" xfId="515"/>
    <cellStyle name="Финансовый 5" xfId="4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y\Users\S.Karaeva\Documents\2019\&#1041;&#1102;&#1076;&#1078;&#1077;&#1090;\&#1056;&#1077;&#1096;&#1077;&#1085;&#1080;&#1103;\&#1071;&#1085;&#1074;&#1072;&#1088;&#1100;\&#1087;&#1088;&#1080;&#1083;%20&#1087;&#1086;%20&#1088;&#1072;&#1089;&#1093;%20%20&#1103;&#1085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y\Users\S.Karaeva\Documents\2019\&#1041;&#1102;&#1076;&#1078;&#1077;&#1090;\&#1056;&#1077;&#1096;&#1077;&#1085;&#1080;&#1103;\&#1040;&#1087;&#1088;&#1077;&#1083;&#1100;\&#1056;&#1072;&#1073;%20&#1084;&#1072;&#1090;&#1077;&#1088;&#1080;&#1072;&#1083;&#1099;\&#1087;&#1088;&#1080;&#1083;%20&#1087;&#1086;%20&#1088;&#1072;&#1089;&#1093;\&#1087;&#1088;&#1080;&#1083;%20&#1087;&#1086;%20&#1088;&#1072;&#1089;&#1093;%20%20&#1072;&#1087;&#1088;&#1077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y\Users\NG.Shavkuta\AppData\Local\Microsoft\Windows\INetCache\Content.Outlook\8N77XG4Y\&#1087;&#1088;&#1080;&#1083;%20&#1087;&#1086;%20&#1088;&#1072;&#1089;&#1093;%20%20&#1084;&#1072;&#1088;&#1090;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y\Users\NG.Shavkuta\Documents\2021\&#1041;&#1070;&#1044;&#1046;&#1045;&#1058;%202021%20-%202023\&#1059;&#1090;&#1086;&#1095;&#1085;&#1077;&#1085;&#1080;&#1077;%20&#1073;&#1102;&#1076;&#1078;&#1077;&#1090;&#1072;\&#1040;&#1087;&#1088;&#1077;&#1083;&#1100;%202021\&#1055;&#1088;&#1080;&#1083;&#1086;&#1078;&#1077;&#1085;&#1080;&#1077;%20&#1087;&#1086;%20&#1088;&#1072;&#1089;&#1093;&#1086;&#1076;&#1072;&#1084;\&#1087;&#1088;&#1080;&#1083;%20&#1087;&#1086;%20&#1088;&#1072;&#1089;&#1093;%20&#1072;&#1087;&#1088;&#1077;&#1083;&#1100;%202021%20&#1082;&#1086;&#1083;&#1083;&#1077;&#1082;&#1090;&#1086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 refreshError="1"/>
      <sheetData sheetId="1" refreshError="1">
        <row r="7">
          <cell r="E7">
            <v>4926022.83</v>
          </cell>
        </row>
        <row r="13">
          <cell r="E13">
            <v>110847.81999999999</v>
          </cell>
        </row>
        <row r="16">
          <cell r="E16">
            <v>824694.66</v>
          </cell>
        </row>
        <row r="25">
          <cell r="E25">
            <v>1189188.0899999999</v>
          </cell>
        </row>
        <row r="53">
          <cell r="E53">
            <v>6016.0599999999995</v>
          </cell>
        </row>
        <row r="58">
          <cell r="E58">
            <v>4645.75</v>
          </cell>
        </row>
        <row r="64">
          <cell r="E64">
            <v>46642.180000000008</v>
          </cell>
        </row>
        <row r="82">
          <cell r="E82">
            <v>0</v>
          </cell>
        </row>
        <row r="87">
          <cell r="E87">
            <v>0</v>
          </cell>
        </row>
        <row r="103">
          <cell r="E103">
            <v>5431.46</v>
          </cell>
        </row>
        <row r="112">
          <cell r="E112">
            <v>1965220.8100000003</v>
          </cell>
        </row>
        <row r="113">
          <cell r="E113">
            <v>1919404.6900000002</v>
          </cell>
        </row>
        <row r="241">
          <cell r="E241">
            <v>2268656.56</v>
          </cell>
        </row>
        <row r="276">
          <cell r="E276">
            <v>18688.990000000002</v>
          </cell>
        </row>
        <row r="278">
          <cell r="E278">
            <v>27946.14</v>
          </cell>
        </row>
        <row r="280">
          <cell r="E280">
            <v>15438.05</v>
          </cell>
        </row>
        <row r="282">
          <cell r="E282">
            <v>412186.75</v>
          </cell>
        </row>
        <row r="284">
          <cell r="E284">
            <v>5433</v>
          </cell>
        </row>
        <row r="307">
          <cell r="E307">
            <v>676000</v>
          </cell>
        </row>
        <row r="321">
          <cell r="E321">
            <v>2097.33</v>
          </cell>
        </row>
        <row r="334">
          <cell r="E334">
            <v>36334.31</v>
          </cell>
        </row>
        <row r="336">
          <cell r="E336">
            <v>37238.65</v>
          </cell>
        </row>
        <row r="338">
          <cell r="E338">
            <v>49429.06</v>
          </cell>
        </row>
        <row r="340">
          <cell r="E340">
            <v>15700</v>
          </cell>
        </row>
        <row r="342">
          <cell r="E342">
            <v>1500.1999999999998</v>
          </cell>
        </row>
        <row r="352">
          <cell r="E352">
            <v>6000</v>
          </cell>
        </row>
        <row r="359">
          <cell r="E359">
            <v>9488.2999999999993</v>
          </cell>
        </row>
        <row r="365">
          <cell r="E365">
            <v>2604.63</v>
          </cell>
        </row>
        <row r="373">
          <cell r="E373">
            <v>376219.57999999996</v>
          </cell>
        </row>
        <row r="400">
          <cell r="E400">
            <v>773.91</v>
          </cell>
        </row>
        <row r="426">
          <cell r="E426">
            <v>194679.22</v>
          </cell>
        </row>
        <row r="452">
          <cell r="E452">
            <v>10454.290000000001</v>
          </cell>
        </row>
        <row r="476">
          <cell r="E476">
            <v>168200</v>
          </cell>
        </row>
        <row r="482">
          <cell r="E482">
            <v>22807.279999999999</v>
          </cell>
        </row>
        <row r="503">
          <cell r="E503">
            <v>13876.58</v>
          </cell>
        </row>
        <row r="529">
          <cell r="E529">
            <v>260</v>
          </cell>
        </row>
        <row r="539">
          <cell r="E539">
            <v>118415.47</v>
          </cell>
        </row>
        <row r="569">
          <cell r="E569">
            <v>36099.549999999996</v>
          </cell>
        </row>
        <row r="586">
          <cell r="E586">
            <v>2450</v>
          </cell>
        </row>
        <row r="615">
          <cell r="E615">
            <v>88353.489999999991</v>
          </cell>
        </row>
        <row r="652">
          <cell r="E652">
            <v>9359.34</v>
          </cell>
        </row>
        <row r="662">
          <cell r="E662">
            <v>2944</v>
          </cell>
        </row>
        <row r="671">
          <cell r="E671">
            <v>26487.45</v>
          </cell>
        </row>
      </sheetData>
      <sheetData sheetId="2" refreshError="1"/>
      <sheetData sheetId="3" refreshError="1">
        <row r="29">
          <cell r="K29">
            <v>11036085.539999999</v>
          </cell>
        </row>
        <row r="30">
          <cell r="K30">
            <v>5380682.5800000001</v>
          </cell>
        </row>
        <row r="31">
          <cell r="K31">
            <v>5648469.7599999998</v>
          </cell>
        </row>
        <row r="32">
          <cell r="K32">
            <v>6933.2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D8">
            <v>4926022.83</v>
          </cell>
        </row>
        <row r="9">
          <cell r="D9">
            <v>5431.46</v>
          </cell>
        </row>
        <row r="10">
          <cell r="D10">
            <v>1965220.8100000003</v>
          </cell>
        </row>
        <row r="11">
          <cell r="D11">
            <v>2268656.56</v>
          </cell>
        </row>
        <row r="12">
          <cell r="D12">
            <v>9488.2999999999993</v>
          </cell>
        </row>
        <row r="13">
          <cell r="D13">
            <v>2604.63</v>
          </cell>
        </row>
        <row r="14">
          <cell r="D14">
            <v>376219.57999999996</v>
          </cell>
        </row>
        <row r="15">
          <cell r="D15">
            <v>194679.22</v>
          </cell>
        </row>
        <row r="16">
          <cell r="D16">
            <v>10454.290000000001</v>
          </cell>
        </row>
        <row r="17">
          <cell r="D17">
            <v>168200</v>
          </cell>
        </row>
        <row r="18">
          <cell r="D18">
            <v>22807.279999999999</v>
          </cell>
        </row>
        <row r="19">
          <cell r="D19">
            <v>13876.58</v>
          </cell>
        </row>
        <row r="20">
          <cell r="D20">
            <v>260</v>
          </cell>
        </row>
        <row r="21">
          <cell r="D21">
            <v>118415.47</v>
          </cell>
        </row>
        <row r="22">
          <cell r="D22">
            <v>36099.549999999996</v>
          </cell>
        </row>
        <row r="23">
          <cell r="D23">
            <v>88353.489999999991</v>
          </cell>
        </row>
        <row r="24">
          <cell r="D24">
            <v>9359.34</v>
          </cell>
        </row>
        <row r="25">
          <cell r="D25">
            <v>2944</v>
          </cell>
        </row>
        <row r="26">
          <cell r="D26">
            <v>26487.45</v>
          </cell>
        </row>
        <row r="27">
          <cell r="C27">
            <v>9027323.0999999996</v>
          </cell>
          <cell r="D27">
            <v>10245580.840000002</v>
          </cell>
          <cell r="E27">
            <v>1218257.74</v>
          </cell>
        </row>
      </sheetData>
      <sheetData sheetId="9" refreshError="1"/>
      <sheetData sheetId="10" refreshError="1"/>
      <sheetData sheetId="11" refreshError="1"/>
      <sheetData sheetId="12" refreshError="1">
        <row r="27">
          <cell r="G27">
            <v>0</v>
          </cell>
          <cell r="H27">
            <v>0</v>
          </cell>
          <cell r="J27">
            <v>715966.38</v>
          </cell>
          <cell r="K27">
            <v>74538.320000000007</v>
          </cell>
        </row>
      </sheetData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>
        <row r="1632">
          <cell r="I1632">
            <v>115028.52</v>
          </cell>
        </row>
      </sheetData>
      <sheetData sheetId="1">
        <row r="7">
          <cell r="E7">
            <v>5238629.6500000004</v>
          </cell>
        </row>
        <row r="13">
          <cell r="G13">
            <v>110847.81999999999</v>
          </cell>
        </row>
        <row r="17">
          <cell r="G17">
            <v>904616.05</v>
          </cell>
        </row>
        <row r="27">
          <cell r="G27">
            <v>1251533.03</v>
          </cell>
        </row>
        <row r="57">
          <cell r="G57">
            <v>0</v>
          </cell>
        </row>
        <row r="64">
          <cell r="G64">
            <v>0</v>
          </cell>
        </row>
        <row r="71">
          <cell r="G71">
            <v>46642.180000000008</v>
          </cell>
        </row>
        <row r="118">
          <cell r="G118">
            <v>1979926.8900000004</v>
          </cell>
        </row>
        <row r="295">
          <cell r="G295">
            <v>18688.990000000002</v>
          </cell>
        </row>
        <row r="299">
          <cell r="G299">
            <v>0</v>
          </cell>
        </row>
        <row r="317">
          <cell r="G317">
            <v>0</v>
          </cell>
        </row>
        <row r="342">
          <cell r="G342">
            <v>2097.33</v>
          </cell>
        </row>
        <row r="356">
          <cell r="G356">
            <v>14838.06</v>
          </cell>
        </row>
        <row r="358">
          <cell r="G358">
            <v>16472.95</v>
          </cell>
        </row>
        <row r="376">
          <cell r="G376">
            <v>0</v>
          </cell>
        </row>
        <row r="730">
          <cell r="G730">
            <v>12090.21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6">
          <cell r="C6" t="str">
            <v>Предусмотрено в бюджете (реш. СГД от 27 марта 2019 г. № 324)</v>
          </cell>
        </row>
        <row r="8">
          <cell r="J8">
            <v>4221938.5700000012</v>
          </cell>
        </row>
        <row r="9">
          <cell r="J9">
            <v>5431.46</v>
          </cell>
        </row>
        <row r="10">
          <cell r="J10">
            <v>2060003.1000000003</v>
          </cell>
        </row>
        <row r="11">
          <cell r="J11">
            <v>765764.61</v>
          </cell>
        </row>
        <row r="12">
          <cell r="J12">
            <v>9488.2999999999993</v>
          </cell>
        </row>
        <row r="13">
          <cell r="J13">
            <v>7404.63</v>
          </cell>
        </row>
        <row r="14">
          <cell r="J14">
            <v>403442.61999999994</v>
          </cell>
        </row>
        <row r="15">
          <cell r="J15">
            <v>186202.88999999998</v>
          </cell>
        </row>
        <row r="16">
          <cell r="J16">
            <v>10454.290000000001</v>
          </cell>
        </row>
        <row r="17">
          <cell r="J17">
            <v>260300</v>
          </cell>
        </row>
        <row r="18">
          <cell r="J18">
            <v>7420.5099999999993</v>
          </cell>
        </row>
        <row r="19">
          <cell r="J19">
            <v>13698.720000000001</v>
          </cell>
        </row>
        <row r="20">
          <cell r="J20">
            <v>260</v>
          </cell>
        </row>
        <row r="21">
          <cell r="J21">
            <v>109823.27000000002</v>
          </cell>
        </row>
        <row r="22">
          <cell r="J22">
            <v>6653.0499999999993</v>
          </cell>
        </row>
        <row r="23">
          <cell r="J23">
            <v>85945.53</v>
          </cell>
        </row>
        <row r="24">
          <cell r="J24">
            <v>9359.34</v>
          </cell>
        </row>
        <row r="25">
          <cell r="J25">
            <v>2944</v>
          </cell>
        </row>
        <row r="28">
          <cell r="J28">
            <v>56750.700000000004</v>
          </cell>
        </row>
        <row r="29">
          <cell r="J29">
            <v>150541.66</v>
          </cell>
        </row>
        <row r="30">
          <cell r="J30">
            <v>72966.209999999992</v>
          </cell>
        </row>
        <row r="31">
          <cell r="J31">
            <v>46274.19</v>
          </cell>
        </row>
        <row r="32">
          <cell r="J32">
            <v>31159.109999999997</v>
          </cell>
        </row>
        <row r="33">
          <cell r="J33">
            <v>34117.100000000006</v>
          </cell>
        </row>
        <row r="34">
          <cell r="J34">
            <v>15694.26</v>
          </cell>
        </row>
        <row r="35">
          <cell r="J35">
            <v>64853.23</v>
          </cell>
        </row>
        <row r="36">
          <cell r="J36">
            <v>18159.650000000001</v>
          </cell>
        </row>
        <row r="37">
          <cell r="J37">
            <v>34990.07</v>
          </cell>
        </row>
        <row r="38">
          <cell r="J38">
            <v>32812.660000000003</v>
          </cell>
        </row>
        <row r="39">
          <cell r="J39">
            <v>45299.26</v>
          </cell>
        </row>
        <row r="40">
          <cell r="J40">
            <v>50858.84</v>
          </cell>
        </row>
        <row r="41">
          <cell r="J41">
            <v>53161.319999999992</v>
          </cell>
        </row>
        <row r="42">
          <cell r="J42">
            <v>15692.169999999998</v>
          </cell>
        </row>
        <row r="43">
          <cell r="J43">
            <v>14926.169999999998</v>
          </cell>
        </row>
        <row r="44">
          <cell r="J44">
            <v>25480.449999999997</v>
          </cell>
        </row>
        <row r="45">
          <cell r="I45">
            <v>772015.67</v>
          </cell>
          <cell r="J45">
            <v>763737.04999999993</v>
          </cell>
          <cell r="K45">
            <v>-8278.6200000001118</v>
          </cell>
        </row>
        <row r="46">
          <cell r="J46">
            <v>238001.78999999998</v>
          </cell>
          <cell r="K46">
            <v>0</v>
          </cell>
        </row>
      </sheetData>
      <sheetData sheetId="9">
        <row r="6">
          <cell r="C6" t="str">
            <v>Предусмотрено в бюджете (реш. СГД от 27 марта 2019 г. № 324)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/>
      <sheetData sheetId="1"/>
      <sheetData sheetId="2"/>
      <sheetData sheetId="3"/>
      <sheetData sheetId="4">
        <row r="29">
          <cell r="L29">
            <v>9010580.3099999987</v>
          </cell>
        </row>
      </sheetData>
      <sheetData sheetId="5">
        <row r="29">
          <cell r="L29">
            <v>9165296.9800000004</v>
          </cell>
        </row>
        <row r="30">
          <cell r="L30">
            <v>4744968.74</v>
          </cell>
        </row>
        <row r="31">
          <cell r="L31">
            <v>4420328.24</v>
          </cell>
        </row>
      </sheetData>
      <sheetData sheetId="6"/>
      <sheetData sheetId="7"/>
      <sheetData sheetId="8">
        <row r="6">
          <cell r="C6" t="str">
            <v>Предусмотрено в бюджете (реш. СГД от 27 февраля 2019 г. № 314)</v>
          </cell>
        </row>
        <row r="8">
          <cell r="J8">
            <v>4214087.8900000006</v>
          </cell>
        </row>
        <row r="9">
          <cell r="J9">
            <v>5431.46</v>
          </cell>
        </row>
        <row r="10">
          <cell r="J10">
            <v>2053940.7000000004</v>
          </cell>
        </row>
        <row r="11">
          <cell r="J11">
            <v>765764.61</v>
          </cell>
        </row>
        <row r="12">
          <cell r="J12">
            <v>9488.2999999999993</v>
          </cell>
        </row>
        <row r="13">
          <cell r="J13">
            <v>7404.63</v>
          </cell>
        </row>
        <row r="14">
          <cell r="J14">
            <v>395028.14999999997</v>
          </cell>
        </row>
        <row r="15">
          <cell r="J15">
            <v>185938.21</v>
          </cell>
        </row>
        <row r="16">
          <cell r="J16">
            <v>10454.290000000001</v>
          </cell>
        </row>
        <row r="17">
          <cell r="J17">
            <v>260300</v>
          </cell>
        </row>
        <row r="18">
          <cell r="J18">
            <v>7420.5099999999993</v>
          </cell>
        </row>
        <row r="19">
          <cell r="J19">
            <v>13698.720000000001</v>
          </cell>
        </row>
        <row r="20">
          <cell r="J20">
            <v>260</v>
          </cell>
        </row>
        <row r="21">
          <cell r="J21">
            <v>109823.27000000002</v>
          </cell>
        </row>
        <row r="22">
          <cell r="J22">
            <v>6653.0499999999993</v>
          </cell>
        </row>
        <row r="23">
          <cell r="J23">
            <v>85945.53</v>
          </cell>
        </row>
        <row r="24">
          <cell r="J24">
            <v>9359.34</v>
          </cell>
        </row>
        <row r="25">
          <cell r="J25">
            <v>2944</v>
          </cell>
        </row>
        <row r="26">
          <cell r="J26">
            <v>12090.21</v>
          </cell>
        </row>
        <row r="27">
          <cell r="I27">
            <v>8152371.3899999997</v>
          </cell>
          <cell r="J27">
            <v>8156032.8700000001</v>
          </cell>
          <cell r="K27">
            <v>3661.4799999999814</v>
          </cell>
        </row>
      </sheetData>
      <sheetData sheetId="9"/>
      <sheetData sheetId="10"/>
      <sheetData sheetId="11"/>
      <sheetData sheetId="12"/>
      <sheetData sheetId="13">
        <row r="28">
          <cell r="F28">
            <v>0</v>
          </cell>
        </row>
      </sheetData>
      <sheetData sheetId="14">
        <row r="28">
          <cell r="G28">
            <v>192.70999999999185</v>
          </cell>
          <cell r="H28">
            <v>0</v>
          </cell>
          <cell r="J28">
            <v>934599.16999999993</v>
          </cell>
          <cell r="K28">
            <v>74664.94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ГРБС 2021"/>
      <sheetName val="ГРБС 2022"/>
      <sheetName val="ГРБС 2023"/>
      <sheetName val="Р ПР 2021-2023"/>
      <sheetName val="ПАРАМЕТРЫ"/>
      <sheetName val="ПРОВЕРКА прогр-непрогр"/>
      <sheetName val="прил. 2 по МП к ПЗ 2021"/>
      <sheetName val="прил. 2 по МП к ПЗ 2022"/>
      <sheetName val="прил. 2 по МП к ПЗ 2023"/>
      <sheetName val="прил. 3 по неМП 2021"/>
      <sheetName val="прил. 3 по неМП 2022"/>
      <sheetName val="прил. 3 по неМП 2023"/>
      <sheetName val="вр"/>
      <sheetName val="софинансирование"/>
    </sheetNames>
    <sheetDataSet>
      <sheetData sheetId="0">
        <row r="1734">
          <cell r="H1734">
            <v>16208367.340000004</v>
          </cell>
          <cell r="I1734">
            <v>12031500.630000003</v>
          </cell>
          <cell r="J1734">
            <v>12188089.260000002</v>
          </cell>
          <cell r="N1734">
            <v>15644148.02</v>
          </cell>
          <cell r="O1734">
            <v>12015318.9</v>
          </cell>
          <cell r="P1734">
            <v>12171907.529999999</v>
          </cell>
        </row>
      </sheetData>
      <sheetData sheetId="1"/>
      <sheetData sheetId="2">
        <row r="8">
          <cell r="B8">
            <v>16208367.340000004</v>
          </cell>
          <cell r="C8">
            <v>12031500.630000003</v>
          </cell>
          <cell r="D8">
            <v>12188089.260000002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28">
          <cell r="C28">
            <v>10930357.070000002</v>
          </cell>
          <cell r="K28">
            <v>10952129.110000001</v>
          </cell>
        </row>
      </sheetData>
      <sheetData sheetId="11">
        <row r="28">
          <cell r="C28">
            <v>10951253.460000001</v>
          </cell>
          <cell r="I28">
            <v>10973025.500000002</v>
          </cell>
        </row>
      </sheetData>
      <sheetData sheetId="12"/>
      <sheetData sheetId="13">
        <row r="27">
          <cell r="C27">
            <v>917816.97</v>
          </cell>
          <cell r="I27">
            <v>912226.65999999992</v>
          </cell>
        </row>
      </sheetData>
      <sheetData sheetId="14">
        <row r="27">
          <cell r="C27">
            <v>927124.9700000002</v>
          </cell>
          <cell r="I27">
            <v>921534.66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CFF"/>
  </sheetPr>
  <dimension ref="A1:V53"/>
  <sheetViews>
    <sheetView view="pageBreakPreview" zoomScale="70" zoomScaleSheetLayoutView="70" workbookViewId="0">
      <pane xSplit="2" ySplit="8" topLeftCell="C9" activePane="bottomRight" state="frozen"/>
      <selection activeCell="I27" sqref="I27"/>
      <selection pane="topRight" activeCell="I27" sqref="I27"/>
      <selection pane="bottomLeft" activeCell="I27" sqref="I27"/>
      <selection pane="bottomRight" activeCell="C12" sqref="C12"/>
    </sheetView>
  </sheetViews>
  <sheetFormatPr defaultColWidth="9.26953125" defaultRowHeight="18"/>
  <cols>
    <col min="1" max="1" width="5.7265625" style="29" customWidth="1"/>
    <col min="2" max="2" width="54.54296875" style="27" customWidth="1"/>
    <col min="3" max="3" width="15.08984375" style="25" customWidth="1"/>
    <col min="4" max="4" width="11.7265625" style="25" customWidth="1"/>
    <col min="5" max="6" width="12" style="25" customWidth="1"/>
    <col min="7" max="7" width="10.54296875" style="25" customWidth="1"/>
    <col min="8" max="8" width="12.26953125" style="25" customWidth="1"/>
    <col min="9" max="10" width="11.7265625" style="25" customWidth="1"/>
    <col min="11" max="11" width="12.26953125" style="25" customWidth="1"/>
    <col min="12" max="12" width="12" style="25" customWidth="1"/>
    <col min="13" max="14" width="12.90625" style="25" customWidth="1"/>
    <col min="15" max="16" width="11.7265625" style="27" bestFit="1" customWidth="1"/>
    <col min="17" max="17" width="11.7265625" style="28" bestFit="1" customWidth="1"/>
    <col min="18" max="16384" width="9.26953125" style="28"/>
  </cols>
  <sheetData>
    <row r="1" spans="1:16">
      <c r="A1" s="22"/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N1" s="26" t="s">
        <v>75</v>
      </c>
    </row>
    <row r="2" spans="1:16">
      <c r="A2" s="22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N2" s="26" t="s">
        <v>74</v>
      </c>
    </row>
    <row r="3" spans="1:16">
      <c r="A3" s="22"/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6"/>
      <c r="N3" s="26"/>
    </row>
    <row r="4" spans="1:16" ht="18.75">
      <c r="B4" s="269" t="s">
        <v>73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1"/>
    </row>
    <row r="5" spans="1:16" ht="18.75">
      <c r="A5" s="30"/>
      <c r="B5" s="31"/>
      <c r="C5" s="9"/>
      <c r="D5" s="9"/>
      <c r="E5" s="9"/>
      <c r="F5" s="9"/>
      <c r="G5" s="9"/>
      <c r="H5" s="9"/>
      <c r="I5" s="9"/>
      <c r="J5" s="9"/>
      <c r="K5" s="9"/>
      <c r="L5" s="9"/>
      <c r="M5" s="9" t="s">
        <v>72</v>
      </c>
      <c r="N5" s="9"/>
    </row>
    <row r="6" spans="1:16" ht="17.45" customHeight="1">
      <c r="A6" s="270" t="s">
        <v>71</v>
      </c>
      <c r="B6" s="272" t="s">
        <v>70</v>
      </c>
      <c r="C6" s="274" t="s">
        <v>76</v>
      </c>
      <c r="D6" s="276" t="s">
        <v>67</v>
      </c>
      <c r="E6" s="277"/>
      <c r="F6" s="278"/>
      <c r="G6" s="276" t="s">
        <v>69</v>
      </c>
      <c r="H6" s="277"/>
      <c r="I6" s="277"/>
      <c r="J6" s="278"/>
      <c r="K6" s="279" t="s">
        <v>68</v>
      </c>
      <c r="L6" s="280" t="s">
        <v>67</v>
      </c>
      <c r="M6" s="281"/>
      <c r="N6" s="282"/>
    </row>
    <row r="7" spans="1:16" ht="113.45" customHeight="1">
      <c r="A7" s="271"/>
      <c r="B7" s="273"/>
      <c r="C7" s="275"/>
      <c r="D7" s="32" t="s">
        <v>63</v>
      </c>
      <c r="E7" s="32" t="s">
        <v>62</v>
      </c>
      <c r="F7" s="32" t="s">
        <v>61</v>
      </c>
      <c r="G7" s="32" t="s">
        <v>66</v>
      </c>
      <c r="H7" s="32" t="s">
        <v>65</v>
      </c>
      <c r="I7" s="32" t="s">
        <v>64</v>
      </c>
      <c r="J7" s="32" t="s">
        <v>61</v>
      </c>
      <c r="K7" s="279"/>
      <c r="L7" s="33" t="s">
        <v>63</v>
      </c>
      <c r="M7" s="33" t="s">
        <v>62</v>
      </c>
      <c r="N7" s="33" t="s">
        <v>61</v>
      </c>
    </row>
    <row r="8" spans="1:16">
      <c r="A8" s="267">
        <v>1</v>
      </c>
      <c r="B8" s="268"/>
      <c r="C8" s="7" t="s">
        <v>60</v>
      </c>
      <c r="D8" s="7" t="s">
        <v>59</v>
      </c>
      <c r="E8" s="7" t="s">
        <v>58</v>
      </c>
      <c r="F8" s="7" t="s">
        <v>57</v>
      </c>
      <c r="G8" s="7" t="s">
        <v>56</v>
      </c>
      <c r="H8" s="7" t="s">
        <v>55</v>
      </c>
      <c r="I8" s="7" t="s">
        <v>54</v>
      </c>
      <c r="J8" s="7" t="s">
        <v>53</v>
      </c>
      <c r="K8" s="7" t="s">
        <v>34</v>
      </c>
      <c r="L8" s="7" t="s">
        <v>32</v>
      </c>
      <c r="M8" s="7" t="s">
        <v>30</v>
      </c>
      <c r="N8" s="7" t="s">
        <v>28</v>
      </c>
    </row>
    <row r="9" spans="1:16" ht="18.75">
      <c r="A9" s="20" t="s">
        <v>52</v>
      </c>
      <c r="B9" s="6" t="s">
        <v>51</v>
      </c>
      <c r="C9" s="1">
        <v>4926022.83</v>
      </c>
      <c r="D9" s="1">
        <v>2593491.27</v>
      </c>
      <c r="E9" s="1">
        <v>2332531.56</v>
      </c>
      <c r="F9" s="1">
        <v>0</v>
      </c>
      <c r="G9" s="1">
        <f t="shared" ref="G9:G27" si="0">SUM(H9:J9)</f>
        <v>0</v>
      </c>
      <c r="H9" s="1">
        <f t="shared" ref="H9:J27" si="1">L9-D9</f>
        <v>150497</v>
      </c>
      <c r="I9" s="1">
        <f t="shared" si="1"/>
        <v>-150497</v>
      </c>
      <c r="J9" s="1">
        <f t="shared" si="1"/>
        <v>0</v>
      </c>
      <c r="K9" s="1">
        <f>'[1]МП и неМП'!E7</f>
        <v>4926022.83</v>
      </c>
      <c r="L9" s="1">
        <f t="shared" ref="L9:L27" si="2">K9-M9-N9</f>
        <v>2743988.27</v>
      </c>
      <c r="M9" s="1">
        <f>'[1]МП и неМП'!E13+'[1]МП и неМП'!E16+'[1]МП и неМП'!E25+'[1]МП и неМП'!E53+'[1]МП и неМП'!E58+'[1]МП и неМП'!E64+'[1]МП и неМП'!E82+'[1]МП и неМП'!E87</f>
        <v>2182034.56</v>
      </c>
      <c r="N9" s="1">
        <v>0</v>
      </c>
      <c r="O9" s="34">
        <f>'[1]ПРОВЕРКА прогр-непрогр'!D8</f>
        <v>4926022.83</v>
      </c>
      <c r="P9" s="34">
        <f t="shared" ref="P9:P28" si="3">K9-O9</f>
        <v>0</v>
      </c>
    </row>
    <row r="10" spans="1:16" s="35" customFormat="1" ht="47.25">
      <c r="A10" s="20" t="s">
        <v>50</v>
      </c>
      <c r="B10" s="6" t="s">
        <v>49</v>
      </c>
      <c r="C10" s="1">
        <v>5431.46</v>
      </c>
      <c r="D10" s="1">
        <v>5431.46</v>
      </c>
      <c r="E10" s="1">
        <v>0</v>
      </c>
      <c r="F10" s="1">
        <v>0</v>
      </c>
      <c r="G10" s="1">
        <f t="shared" si="0"/>
        <v>0</v>
      </c>
      <c r="H10" s="1">
        <f t="shared" si="1"/>
        <v>0</v>
      </c>
      <c r="I10" s="1">
        <f t="shared" si="1"/>
        <v>0</v>
      </c>
      <c r="J10" s="1">
        <f t="shared" si="1"/>
        <v>0</v>
      </c>
      <c r="K10" s="1">
        <f>'[1]МП и неМП'!E103</f>
        <v>5431.46</v>
      </c>
      <c r="L10" s="1">
        <f t="shared" si="2"/>
        <v>5431.46</v>
      </c>
      <c r="M10" s="1">
        <v>0</v>
      </c>
      <c r="N10" s="1">
        <v>0</v>
      </c>
      <c r="O10" s="34">
        <f>'[1]ПРОВЕРКА прогр-непрогр'!D9</f>
        <v>5431.46</v>
      </c>
      <c r="P10" s="34">
        <f t="shared" si="3"/>
        <v>0</v>
      </c>
    </row>
    <row r="11" spans="1:16" s="35" customFormat="1" ht="32.25" customHeight="1">
      <c r="A11" s="7" t="s">
        <v>48</v>
      </c>
      <c r="B11" s="6" t="s">
        <v>47</v>
      </c>
      <c r="C11" s="1">
        <v>1965220.8100000003</v>
      </c>
      <c r="D11" s="1">
        <v>45816.120000000112</v>
      </c>
      <c r="E11" s="1">
        <v>1919404.6900000002</v>
      </c>
      <c r="F11" s="1">
        <v>0</v>
      </c>
      <c r="G11" s="1">
        <f t="shared" si="0"/>
        <v>0</v>
      </c>
      <c r="H11" s="1">
        <f t="shared" si="1"/>
        <v>0</v>
      </c>
      <c r="I11" s="1">
        <f t="shared" si="1"/>
        <v>0</v>
      </c>
      <c r="J11" s="1">
        <f t="shared" si="1"/>
        <v>0</v>
      </c>
      <c r="K11" s="1">
        <f>'[1]МП и неМП'!E112</f>
        <v>1965220.8100000003</v>
      </c>
      <c r="L11" s="1">
        <f t="shared" si="2"/>
        <v>45816.120000000112</v>
      </c>
      <c r="M11" s="1">
        <f>'[1]МП и неМП'!E113</f>
        <v>1919404.6900000002</v>
      </c>
      <c r="N11" s="1">
        <v>0</v>
      </c>
      <c r="O11" s="36">
        <f>'[1]ПРОВЕРКА прогр-непрогр'!D10</f>
        <v>1965220.8100000003</v>
      </c>
      <c r="P11" s="36">
        <f t="shared" si="3"/>
        <v>0</v>
      </c>
    </row>
    <row r="12" spans="1:16" s="15" customFormat="1" ht="47.25">
      <c r="A12" s="8" t="s">
        <v>46</v>
      </c>
      <c r="B12" s="6" t="s">
        <v>45</v>
      </c>
      <c r="C12" s="1">
        <v>1050398.82</v>
      </c>
      <c r="D12" s="1">
        <v>917956.29000000015</v>
      </c>
      <c r="E12" s="1">
        <v>125509.33</v>
      </c>
      <c r="F12" s="1">
        <v>6933.2</v>
      </c>
      <c r="G12" s="1">
        <f t="shared" si="0"/>
        <v>1218257.7399999998</v>
      </c>
      <c r="H12" s="1">
        <f t="shared" si="1"/>
        <v>46707.789999999921</v>
      </c>
      <c r="I12" s="1">
        <f t="shared" si="1"/>
        <v>1171549.95</v>
      </c>
      <c r="J12" s="1">
        <f t="shared" si="1"/>
        <v>0</v>
      </c>
      <c r="K12" s="1">
        <f>'[1]МП и неМП'!E241</f>
        <v>2268656.56</v>
      </c>
      <c r="L12" s="1">
        <f t="shared" si="2"/>
        <v>964664.08000000007</v>
      </c>
      <c r="M12" s="1">
        <f>'[1]МП и неМП'!E276+'[1]МП и неМП'!E278+'[1]МП и неМП'!E280+'[1]МП и неМП'!E282+'[1]МП и неМП'!E307+'[1]МП и неМП'!E321+'[1]МП и неМП'!E334+'[1]МП и неМП'!E336+'[1]МП и неМП'!E338+'[1]МП и неМП'!E340+'[1]МП и неМП'!E352</f>
        <v>1297059.28</v>
      </c>
      <c r="N12" s="1">
        <f>'[1]МП и неМП'!E342+'[1]МП и неМП'!E284</f>
        <v>6933.2</v>
      </c>
      <c r="O12" s="36">
        <f>'[1]ПРОВЕРКА прогр-непрогр'!D11</f>
        <v>2268656.56</v>
      </c>
      <c r="P12" s="36">
        <f t="shared" si="3"/>
        <v>0</v>
      </c>
    </row>
    <row r="13" spans="1:16" s="35" customFormat="1" ht="31.5">
      <c r="A13" s="20" t="s">
        <v>44</v>
      </c>
      <c r="B13" s="6" t="s">
        <v>43</v>
      </c>
      <c r="C13" s="1">
        <v>9488.2999999999993</v>
      </c>
      <c r="D13" s="1">
        <v>9488.2999999999993</v>
      </c>
      <c r="E13" s="1">
        <v>0</v>
      </c>
      <c r="F13" s="1">
        <v>0</v>
      </c>
      <c r="G13" s="1">
        <f t="shared" si="0"/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>'[1]МП и неМП'!E359</f>
        <v>9488.2999999999993</v>
      </c>
      <c r="L13" s="1">
        <f t="shared" si="2"/>
        <v>9488.2999999999993</v>
      </c>
      <c r="M13" s="1">
        <v>0</v>
      </c>
      <c r="N13" s="1">
        <v>0</v>
      </c>
      <c r="O13" s="34">
        <f>'[1]ПРОВЕРКА прогр-непрогр'!D12</f>
        <v>9488.2999999999993</v>
      </c>
      <c r="P13" s="34">
        <f t="shared" si="3"/>
        <v>0</v>
      </c>
    </row>
    <row r="14" spans="1:16" s="35" customFormat="1" ht="31.5">
      <c r="A14" s="20" t="s">
        <v>42</v>
      </c>
      <c r="B14" s="6" t="s">
        <v>41</v>
      </c>
      <c r="C14" s="1">
        <v>2604.63</v>
      </c>
      <c r="D14" s="1">
        <v>2604.63</v>
      </c>
      <c r="E14" s="1">
        <v>0</v>
      </c>
      <c r="F14" s="1">
        <v>0</v>
      </c>
      <c r="G14" s="1">
        <f t="shared" si="0"/>
        <v>0</v>
      </c>
      <c r="H14" s="1">
        <f t="shared" si="1"/>
        <v>0</v>
      </c>
      <c r="I14" s="1">
        <f t="shared" si="1"/>
        <v>0</v>
      </c>
      <c r="J14" s="1">
        <f t="shared" si="1"/>
        <v>0</v>
      </c>
      <c r="K14" s="1">
        <f>'[1]МП и неМП'!E365</f>
        <v>2604.63</v>
      </c>
      <c r="L14" s="1">
        <f t="shared" si="2"/>
        <v>2604.63</v>
      </c>
      <c r="M14" s="1">
        <v>0</v>
      </c>
      <c r="N14" s="1">
        <v>0</v>
      </c>
      <c r="O14" s="34">
        <f>'[1]ПРОВЕРКА прогр-непрогр'!D13</f>
        <v>2604.63</v>
      </c>
      <c r="P14" s="34">
        <f t="shared" si="3"/>
        <v>0</v>
      </c>
    </row>
    <row r="15" spans="1:16" ht="18.75">
      <c r="A15" s="7" t="s">
        <v>40</v>
      </c>
      <c r="B15" s="6" t="s">
        <v>39</v>
      </c>
      <c r="C15" s="1">
        <v>376219.57999999996</v>
      </c>
      <c r="D15" s="1">
        <v>375445.67</v>
      </c>
      <c r="E15" s="1">
        <v>773.91</v>
      </c>
      <c r="F15" s="1">
        <v>0</v>
      </c>
      <c r="G15" s="1">
        <f t="shared" si="0"/>
        <v>0</v>
      </c>
      <c r="H15" s="1">
        <f t="shared" si="1"/>
        <v>0</v>
      </c>
      <c r="I15" s="1">
        <f t="shared" si="1"/>
        <v>0</v>
      </c>
      <c r="J15" s="1">
        <f t="shared" si="1"/>
        <v>0</v>
      </c>
      <c r="K15" s="1">
        <f>'[1]МП и неМП'!E373</f>
        <v>376219.57999999996</v>
      </c>
      <c r="L15" s="1">
        <f t="shared" si="2"/>
        <v>375445.67</v>
      </c>
      <c r="M15" s="1">
        <f>'[1]МП и неМП'!E400</f>
        <v>773.91</v>
      </c>
      <c r="N15" s="1">
        <v>0</v>
      </c>
      <c r="O15" s="34">
        <f>'[1]ПРОВЕРКА прогр-непрогр'!D14</f>
        <v>376219.57999999996</v>
      </c>
      <c r="P15" s="34">
        <f t="shared" si="3"/>
        <v>0</v>
      </c>
    </row>
    <row r="16" spans="1:16" ht="31.5">
      <c r="A16" s="20" t="s">
        <v>38</v>
      </c>
      <c r="B16" s="6" t="s">
        <v>37</v>
      </c>
      <c r="C16" s="1">
        <v>194679.22</v>
      </c>
      <c r="D16" s="1">
        <v>194679.22</v>
      </c>
      <c r="E16" s="1">
        <v>0</v>
      </c>
      <c r="F16" s="1">
        <v>0</v>
      </c>
      <c r="G16" s="1">
        <f t="shared" si="0"/>
        <v>0</v>
      </c>
      <c r="H16" s="1">
        <f t="shared" si="1"/>
        <v>0</v>
      </c>
      <c r="I16" s="1">
        <f t="shared" si="1"/>
        <v>0</v>
      </c>
      <c r="J16" s="1">
        <f t="shared" si="1"/>
        <v>0</v>
      </c>
      <c r="K16" s="1">
        <f>'[1]МП и неМП'!E426</f>
        <v>194679.22</v>
      </c>
      <c r="L16" s="1">
        <f t="shared" si="2"/>
        <v>194679.22</v>
      </c>
      <c r="M16" s="1">
        <v>0</v>
      </c>
      <c r="N16" s="1">
        <v>0</v>
      </c>
      <c r="O16" s="34">
        <f>'[1]ПРОВЕРКА прогр-непрогр'!D15</f>
        <v>194679.22</v>
      </c>
      <c r="P16" s="34">
        <f t="shared" si="3"/>
        <v>0</v>
      </c>
    </row>
    <row r="17" spans="1:16" s="35" customFormat="1" ht="18.75">
      <c r="A17" s="7" t="s">
        <v>36</v>
      </c>
      <c r="B17" s="6" t="s">
        <v>35</v>
      </c>
      <c r="C17" s="1">
        <v>10454.290000000001</v>
      </c>
      <c r="D17" s="1">
        <v>10454.290000000001</v>
      </c>
      <c r="E17" s="1">
        <v>0</v>
      </c>
      <c r="F17" s="1">
        <v>0</v>
      </c>
      <c r="G17" s="1">
        <f t="shared" si="0"/>
        <v>0</v>
      </c>
      <c r="H17" s="1">
        <f t="shared" si="1"/>
        <v>0</v>
      </c>
      <c r="I17" s="1">
        <f t="shared" si="1"/>
        <v>0</v>
      </c>
      <c r="J17" s="1">
        <f t="shared" si="1"/>
        <v>0</v>
      </c>
      <c r="K17" s="1">
        <f>'[1]МП и неМП'!E452</f>
        <v>10454.290000000001</v>
      </c>
      <c r="L17" s="1">
        <f t="shared" si="2"/>
        <v>10454.290000000001</v>
      </c>
      <c r="M17" s="1">
        <v>0</v>
      </c>
      <c r="N17" s="1">
        <v>0</v>
      </c>
      <c r="O17" s="34">
        <f>'[1]ПРОВЕРКА прогр-непрогр'!D16</f>
        <v>10454.290000000001</v>
      </c>
      <c r="P17" s="34">
        <f t="shared" si="3"/>
        <v>0</v>
      </c>
    </row>
    <row r="18" spans="1:16" s="35" customFormat="1" ht="31.5">
      <c r="A18" s="7" t="s">
        <v>34</v>
      </c>
      <c r="B18" s="6" t="s">
        <v>33</v>
      </c>
      <c r="C18" s="1">
        <v>168200</v>
      </c>
      <c r="D18" s="1">
        <v>168200</v>
      </c>
      <c r="E18" s="1">
        <v>0</v>
      </c>
      <c r="F18" s="1">
        <v>0</v>
      </c>
      <c r="G18" s="1">
        <f t="shared" si="0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>'[1]МП и неМП'!E476</f>
        <v>168200</v>
      </c>
      <c r="L18" s="1">
        <f t="shared" si="2"/>
        <v>168200</v>
      </c>
      <c r="M18" s="1">
        <v>0</v>
      </c>
      <c r="N18" s="1">
        <v>0</v>
      </c>
      <c r="O18" s="34">
        <f>'[1]ПРОВЕРКА прогр-непрогр'!D17</f>
        <v>168200</v>
      </c>
      <c r="P18" s="34">
        <f t="shared" si="3"/>
        <v>0</v>
      </c>
    </row>
    <row r="19" spans="1:16" ht="47.25">
      <c r="A19" s="20" t="s">
        <v>32</v>
      </c>
      <c r="B19" s="6" t="s">
        <v>31</v>
      </c>
      <c r="C19" s="1">
        <v>22807.279999999999</v>
      </c>
      <c r="D19" s="1">
        <v>22807.279999999999</v>
      </c>
      <c r="E19" s="1">
        <v>0</v>
      </c>
      <c r="F19" s="1">
        <v>0</v>
      </c>
      <c r="G19" s="1">
        <f t="shared" si="0"/>
        <v>0</v>
      </c>
      <c r="H19" s="1">
        <f t="shared" si="1"/>
        <v>0</v>
      </c>
      <c r="I19" s="1">
        <f t="shared" si="1"/>
        <v>0</v>
      </c>
      <c r="J19" s="1">
        <f t="shared" si="1"/>
        <v>0</v>
      </c>
      <c r="K19" s="1">
        <f>'[1]МП и неМП'!E482</f>
        <v>22807.279999999999</v>
      </c>
      <c r="L19" s="1">
        <f t="shared" si="2"/>
        <v>22807.279999999999</v>
      </c>
      <c r="M19" s="1">
        <v>0</v>
      </c>
      <c r="N19" s="1">
        <v>0</v>
      </c>
      <c r="O19" s="34">
        <f>'[1]ПРОВЕРКА прогр-непрогр'!D18</f>
        <v>22807.279999999999</v>
      </c>
      <c r="P19" s="34">
        <f t="shared" si="3"/>
        <v>0</v>
      </c>
    </row>
    <row r="20" spans="1:16" ht="18.75">
      <c r="A20" s="7" t="s">
        <v>30</v>
      </c>
      <c r="B20" s="6" t="s">
        <v>29</v>
      </c>
      <c r="C20" s="1">
        <v>13876.58</v>
      </c>
      <c r="D20" s="1">
        <v>13876.58</v>
      </c>
      <c r="E20" s="1">
        <v>0</v>
      </c>
      <c r="F20" s="1">
        <v>0</v>
      </c>
      <c r="G20" s="1">
        <f t="shared" si="0"/>
        <v>0</v>
      </c>
      <c r="H20" s="1">
        <f t="shared" si="1"/>
        <v>0</v>
      </c>
      <c r="I20" s="1">
        <f t="shared" si="1"/>
        <v>0</v>
      </c>
      <c r="J20" s="1">
        <f t="shared" si="1"/>
        <v>0</v>
      </c>
      <c r="K20" s="1">
        <f>'[1]МП и неМП'!E503</f>
        <v>13876.58</v>
      </c>
      <c r="L20" s="1">
        <f t="shared" si="2"/>
        <v>13876.58</v>
      </c>
      <c r="M20" s="1">
        <v>0</v>
      </c>
      <c r="N20" s="1">
        <v>0</v>
      </c>
      <c r="O20" s="34">
        <f>'[1]ПРОВЕРКА прогр-непрогр'!D19</f>
        <v>13876.58</v>
      </c>
      <c r="P20" s="34">
        <f t="shared" si="3"/>
        <v>0</v>
      </c>
    </row>
    <row r="21" spans="1:16" s="35" customFormat="1" ht="31.5">
      <c r="A21" s="7" t="s">
        <v>28</v>
      </c>
      <c r="B21" s="6" t="s">
        <v>27</v>
      </c>
      <c r="C21" s="1">
        <v>260</v>
      </c>
      <c r="D21" s="1">
        <v>260</v>
      </c>
      <c r="E21" s="1">
        <v>0</v>
      </c>
      <c r="F21" s="1">
        <v>0</v>
      </c>
      <c r="G21" s="1">
        <f t="shared" si="0"/>
        <v>0</v>
      </c>
      <c r="H21" s="1">
        <f t="shared" si="1"/>
        <v>0</v>
      </c>
      <c r="I21" s="1">
        <f t="shared" si="1"/>
        <v>0</v>
      </c>
      <c r="J21" s="1">
        <f t="shared" si="1"/>
        <v>0</v>
      </c>
      <c r="K21" s="1">
        <f>'[1]МП и неМП'!E529</f>
        <v>260</v>
      </c>
      <c r="L21" s="1">
        <f t="shared" si="2"/>
        <v>260</v>
      </c>
      <c r="M21" s="1">
        <v>0</v>
      </c>
      <c r="N21" s="1">
        <v>0</v>
      </c>
      <c r="O21" s="34">
        <f>'[1]ПРОВЕРКА прогр-непрогр'!D20</f>
        <v>260</v>
      </c>
      <c r="P21" s="34">
        <f t="shared" si="3"/>
        <v>0</v>
      </c>
    </row>
    <row r="22" spans="1:16" s="35" customFormat="1" ht="47.25">
      <c r="A22" s="7" t="s">
        <v>26</v>
      </c>
      <c r="B22" s="6" t="s">
        <v>25</v>
      </c>
      <c r="C22" s="1">
        <v>118415.47</v>
      </c>
      <c r="D22" s="1">
        <v>118415.47</v>
      </c>
      <c r="E22" s="1">
        <v>0</v>
      </c>
      <c r="F22" s="1">
        <v>0</v>
      </c>
      <c r="G22" s="1">
        <f t="shared" si="0"/>
        <v>0</v>
      </c>
      <c r="H22" s="1">
        <f t="shared" si="1"/>
        <v>0</v>
      </c>
      <c r="I22" s="1">
        <f t="shared" si="1"/>
        <v>0</v>
      </c>
      <c r="J22" s="1">
        <f t="shared" si="1"/>
        <v>0</v>
      </c>
      <c r="K22" s="1">
        <f>'[1]МП и неМП'!E539</f>
        <v>118415.47</v>
      </c>
      <c r="L22" s="1">
        <f t="shared" si="2"/>
        <v>118415.47</v>
      </c>
      <c r="M22" s="1">
        <v>0</v>
      </c>
      <c r="N22" s="1">
        <v>0</v>
      </c>
      <c r="O22" s="34">
        <f>'[1]ПРОВЕРКА прогр-непрогр'!D21</f>
        <v>118415.47</v>
      </c>
      <c r="P22" s="34">
        <f t="shared" si="3"/>
        <v>0</v>
      </c>
    </row>
    <row r="23" spans="1:16" ht="31.5">
      <c r="A23" s="20" t="s">
        <v>24</v>
      </c>
      <c r="B23" s="6" t="s">
        <v>23</v>
      </c>
      <c r="C23" s="1">
        <v>36099.549999999996</v>
      </c>
      <c r="D23" s="1">
        <v>33649.549999999996</v>
      </c>
      <c r="E23" s="1">
        <v>2450</v>
      </c>
      <c r="F23" s="1">
        <v>0</v>
      </c>
      <c r="G23" s="1">
        <f t="shared" si="0"/>
        <v>0</v>
      </c>
      <c r="H23" s="1">
        <f t="shared" si="1"/>
        <v>0</v>
      </c>
      <c r="I23" s="1">
        <f t="shared" si="1"/>
        <v>0</v>
      </c>
      <c r="J23" s="1">
        <f t="shared" si="1"/>
        <v>0</v>
      </c>
      <c r="K23" s="1">
        <f>'[1]МП и неМП'!E569</f>
        <v>36099.549999999996</v>
      </c>
      <c r="L23" s="1">
        <f t="shared" si="2"/>
        <v>33649.549999999996</v>
      </c>
      <c r="M23" s="1">
        <f>'[1]МП и неМП'!E586</f>
        <v>2450</v>
      </c>
      <c r="N23" s="1">
        <v>0</v>
      </c>
      <c r="O23" s="34">
        <f>'[1]ПРОВЕРКА прогр-непрогр'!D22</f>
        <v>36099.549999999996</v>
      </c>
      <c r="P23" s="34">
        <f t="shared" si="3"/>
        <v>0</v>
      </c>
    </row>
    <row r="24" spans="1:16" s="35" customFormat="1" ht="63">
      <c r="A24" s="20" t="s">
        <v>22</v>
      </c>
      <c r="B24" s="6" t="s">
        <v>21</v>
      </c>
      <c r="C24" s="1">
        <v>88353.489999999991</v>
      </c>
      <c r="D24" s="1">
        <v>88353.489999999991</v>
      </c>
      <c r="E24" s="1">
        <v>0</v>
      </c>
      <c r="F24" s="1">
        <v>0</v>
      </c>
      <c r="G24" s="1">
        <f t="shared" si="0"/>
        <v>0</v>
      </c>
      <c r="H24" s="1">
        <f t="shared" si="1"/>
        <v>0</v>
      </c>
      <c r="I24" s="1">
        <f t="shared" si="1"/>
        <v>0</v>
      </c>
      <c r="J24" s="1">
        <f t="shared" si="1"/>
        <v>0</v>
      </c>
      <c r="K24" s="1">
        <f>'[1]МП и неМП'!E615</f>
        <v>88353.489999999991</v>
      </c>
      <c r="L24" s="1">
        <f t="shared" si="2"/>
        <v>88353.489999999991</v>
      </c>
      <c r="M24" s="1">
        <v>0</v>
      </c>
      <c r="N24" s="1">
        <v>0</v>
      </c>
      <c r="O24" s="34">
        <f>'[1]ПРОВЕРКА прогр-непрогр'!D23</f>
        <v>88353.489999999991</v>
      </c>
      <c r="P24" s="34">
        <f t="shared" si="3"/>
        <v>0</v>
      </c>
    </row>
    <row r="25" spans="1:16" s="35" customFormat="1" ht="31.5">
      <c r="A25" s="20" t="s">
        <v>20</v>
      </c>
      <c r="B25" s="6" t="s">
        <v>19</v>
      </c>
      <c r="C25" s="1">
        <v>9359.34</v>
      </c>
      <c r="D25" s="1">
        <v>9359.34</v>
      </c>
      <c r="E25" s="1">
        <v>0</v>
      </c>
      <c r="F25" s="1">
        <v>0</v>
      </c>
      <c r="G25" s="1">
        <f t="shared" si="0"/>
        <v>0</v>
      </c>
      <c r="H25" s="1">
        <f t="shared" si="1"/>
        <v>0</v>
      </c>
      <c r="I25" s="1">
        <f t="shared" si="1"/>
        <v>0</v>
      </c>
      <c r="J25" s="1">
        <f t="shared" si="1"/>
        <v>0</v>
      </c>
      <c r="K25" s="1">
        <f>'[1]МП и неМП'!E652</f>
        <v>9359.34</v>
      </c>
      <c r="L25" s="1">
        <f t="shared" si="2"/>
        <v>9359.34</v>
      </c>
      <c r="M25" s="1">
        <v>0</v>
      </c>
      <c r="N25" s="1">
        <v>0</v>
      </c>
      <c r="O25" s="34">
        <f>'[1]ПРОВЕРКА прогр-непрогр'!D24</f>
        <v>9359.34</v>
      </c>
      <c r="P25" s="34">
        <f t="shared" si="3"/>
        <v>0</v>
      </c>
    </row>
    <row r="26" spans="1:16" ht="18.75">
      <c r="A26" s="7" t="s">
        <v>18</v>
      </c>
      <c r="B26" s="6" t="s">
        <v>17</v>
      </c>
      <c r="C26" s="1">
        <v>2944</v>
      </c>
      <c r="D26" s="1">
        <v>2944</v>
      </c>
      <c r="E26" s="1">
        <v>0</v>
      </c>
      <c r="F26" s="1">
        <v>0</v>
      </c>
      <c r="G26" s="1">
        <f t="shared" si="0"/>
        <v>0</v>
      </c>
      <c r="H26" s="1">
        <f t="shared" si="1"/>
        <v>0</v>
      </c>
      <c r="I26" s="1">
        <f t="shared" si="1"/>
        <v>0</v>
      </c>
      <c r="J26" s="1">
        <f t="shared" si="1"/>
        <v>0</v>
      </c>
      <c r="K26" s="1">
        <f>'[1]МП и неМП'!E662</f>
        <v>2944</v>
      </c>
      <c r="L26" s="1">
        <f t="shared" si="2"/>
        <v>2944</v>
      </c>
      <c r="M26" s="1">
        <v>0</v>
      </c>
      <c r="N26" s="1">
        <v>0</v>
      </c>
      <c r="O26" s="34">
        <f>'[1]ПРОВЕРКА прогр-непрогр'!D25</f>
        <v>2944</v>
      </c>
      <c r="P26" s="34">
        <f t="shared" si="3"/>
        <v>0</v>
      </c>
    </row>
    <row r="27" spans="1:16" ht="31.5">
      <c r="A27" s="7" t="s">
        <v>16</v>
      </c>
      <c r="B27" s="6" t="s">
        <v>15</v>
      </c>
      <c r="C27" s="1">
        <v>26487.45</v>
      </c>
      <c r="D27" s="1">
        <v>26487.45</v>
      </c>
      <c r="E27" s="1">
        <v>0</v>
      </c>
      <c r="F27" s="1">
        <v>0</v>
      </c>
      <c r="G27" s="1">
        <f t="shared" si="0"/>
        <v>0</v>
      </c>
      <c r="H27" s="1">
        <f t="shared" si="1"/>
        <v>0</v>
      </c>
      <c r="I27" s="1">
        <f t="shared" si="1"/>
        <v>0</v>
      </c>
      <c r="J27" s="1">
        <f t="shared" si="1"/>
        <v>0</v>
      </c>
      <c r="K27" s="1">
        <f>'[1]МП и неМП'!E671</f>
        <v>26487.45</v>
      </c>
      <c r="L27" s="1">
        <f t="shared" si="2"/>
        <v>26487.45</v>
      </c>
      <c r="M27" s="1">
        <v>0</v>
      </c>
      <c r="N27" s="1">
        <v>0</v>
      </c>
      <c r="O27" s="34">
        <f>'[1]ПРОВЕРКА прогр-непрогр'!D26</f>
        <v>26487.45</v>
      </c>
      <c r="P27" s="34">
        <f t="shared" si="3"/>
        <v>0</v>
      </c>
    </row>
    <row r="28" spans="1:16" s="39" customFormat="1" ht="18.75">
      <c r="A28" s="5"/>
      <c r="B28" s="4" t="s">
        <v>14</v>
      </c>
      <c r="C28" s="37">
        <f t="shared" ref="C28:N28" si="4">C9+C10+C11+C12+C13+C14+C15+C16+C17+C18+C19+C20+C21+C22+C23+C24+C25+C26+C27</f>
        <v>9027323.0999999996</v>
      </c>
      <c r="D28" s="37">
        <f t="shared" si="4"/>
        <v>4639720.41</v>
      </c>
      <c r="E28" s="37">
        <f t="shared" si="4"/>
        <v>4380669.49</v>
      </c>
      <c r="F28" s="37">
        <f t="shared" si="4"/>
        <v>6933.2</v>
      </c>
      <c r="G28" s="37">
        <f t="shared" si="4"/>
        <v>1218257.7399999998</v>
      </c>
      <c r="H28" s="37">
        <f t="shared" si="4"/>
        <v>197204.78999999992</v>
      </c>
      <c r="I28" s="37">
        <f t="shared" si="4"/>
        <v>1021052.95</v>
      </c>
      <c r="J28" s="37">
        <f t="shared" si="4"/>
        <v>0</v>
      </c>
      <c r="K28" s="37">
        <f t="shared" si="4"/>
        <v>10245580.840000002</v>
      </c>
      <c r="L28" s="37">
        <f t="shared" si="4"/>
        <v>4836925.2</v>
      </c>
      <c r="M28" s="37">
        <f t="shared" si="4"/>
        <v>5401722.4400000004</v>
      </c>
      <c r="N28" s="37">
        <f t="shared" si="4"/>
        <v>6933.2</v>
      </c>
      <c r="O28" s="38">
        <f>'[1]ПРОВЕРКА прогр-непрогр'!D27</f>
        <v>10245580.840000002</v>
      </c>
      <c r="P28" s="38">
        <f t="shared" si="3"/>
        <v>0</v>
      </c>
    </row>
    <row r="29" spans="1:16" s="39" customFormat="1" ht="41.45" customHeight="1">
      <c r="A29" s="10"/>
      <c r="B29" s="11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38"/>
      <c r="P29" s="38"/>
    </row>
    <row r="30" spans="1:16" s="39" customFormat="1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  <c r="L30" s="14"/>
      <c r="M30" s="14"/>
      <c r="N30" s="15"/>
      <c r="O30" s="38"/>
      <c r="P30" s="38"/>
    </row>
    <row r="31" spans="1:16" s="39" customFormat="1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  <c r="L31" s="14"/>
      <c r="M31" s="14"/>
      <c r="N31" s="15"/>
      <c r="O31" s="38"/>
      <c r="P31" s="38"/>
    </row>
    <row r="32" spans="1:16" s="39" customFormat="1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5"/>
      <c r="L32" s="14"/>
      <c r="M32" s="14"/>
      <c r="N32" s="18" t="s">
        <v>80</v>
      </c>
      <c r="O32" s="38"/>
      <c r="P32" s="38"/>
    </row>
    <row r="35" spans="1:22" ht="18.75">
      <c r="A35" s="3"/>
      <c r="B35" s="2" t="s">
        <v>13</v>
      </c>
      <c r="C35" s="1">
        <f>'[1]ПРОВЕРКА прогр-непрогр'!C27</f>
        <v>9027323.0999999996</v>
      </c>
      <c r="D35" s="1"/>
      <c r="E35" s="1"/>
      <c r="F35" s="1"/>
      <c r="G35" s="1">
        <f>'[1]ПРОВЕРКА прогр-непрогр'!E27</f>
        <v>1218257.74</v>
      </c>
      <c r="H35" s="1"/>
      <c r="I35" s="1"/>
      <c r="J35" s="1"/>
      <c r="K35" s="1">
        <f>'[1]ПРОВЕРКА прогр-непрогр'!D27</f>
        <v>10245580.840000002</v>
      </c>
      <c r="L35" s="1"/>
      <c r="M35" s="1"/>
      <c r="N35" s="1"/>
    </row>
    <row r="36" spans="1:22" ht="18.75">
      <c r="A36" s="3"/>
      <c r="B36" s="2" t="s">
        <v>12</v>
      </c>
      <c r="C36" s="1">
        <v>0</v>
      </c>
      <c r="D36" s="1"/>
      <c r="E36" s="1"/>
      <c r="F36" s="1"/>
      <c r="G36" s="1">
        <f>G28-G35</f>
        <v>0</v>
      </c>
      <c r="H36" s="1"/>
      <c r="I36" s="1"/>
      <c r="J36" s="1"/>
      <c r="K36" s="1">
        <f>K28-K35</f>
        <v>0</v>
      </c>
      <c r="L36" s="1"/>
      <c r="M36" s="1"/>
      <c r="N36" s="1"/>
    </row>
    <row r="37" spans="1:22">
      <c r="A37" s="28"/>
      <c r="L37" s="44"/>
    </row>
    <row r="38" spans="1:22">
      <c r="A38" s="28"/>
      <c r="K38" s="44"/>
    </row>
    <row r="39" spans="1:22">
      <c r="A39" s="28"/>
      <c r="K39" s="45"/>
      <c r="L39" s="45"/>
      <c r="M39" s="45"/>
      <c r="N39" s="45"/>
    </row>
    <row r="40" spans="1:22" ht="27" customHeight="1">
      <c r="A40" s="28"/>
      <c r="C40" s="46" t="s">
        <v>6</v>
      </c>
      <c r="D40" s="46" t="s">
        <v>3</v>
      </c>
      <c r="E40" s="46" t="s">
        <v>2</v>
      </c>
      <c r="F40" s="46" t="s">
        <v>11</v>
      </c>
      <c r="G40" s="47" t="s">
        <v>5</v>
      </c>
      <c r="H40" s="47" t="s">
        <v>3</v>
      </c>
      <c r="I40" s="47" t="s">
        <v>2</v>
      </c>
      <c r="J40" s="47" t="s">
        <v>11</v>
      </c>
      <c r="K40" s="48" t="s">
        <v>4</v>
      </c>
      <c r="L40" s="48" t="s">
        <v>3</v>
      </c>
      <c r="M40" s="48" t="s">
        <v>2</v>
      </c>
      <c r="N40" s="48"/>
      <c r="O40" s="44"/>
      <c r="P40" s="44"/>
      <c r="Q40" s="44"/>
      <c r="R40" s="25" t="s">
        <v>10</v>
      </c>
      <c r="S40" s="25" t="s">
        <v>9</v>
      </c>
      <c r="T40" s="27"/>
      <c r="U40" s="49" t="s">
        <v>8</v>
      </c>
      <c r="V40" s="25" t="s">
        <v>7</v>
      </c>
    </row>
    <row r="41" spans="1:22">
      <c r="A41" s="28"/>
      <c r="C41" s="50">
        <v>8975887.9599999972</v>
      </c>
      <c r="D41" s="50">
        <v>4879751.379999999</v>
      </c>
      <c r="E41" s="50">
        <v>4089203.38</v>
      </c>
      <c r="F41" s="50">
        <v>6933.2</v>
      </c>
      <c r="G41" s="44">
        <f>SUM(H41:J41)</f>
        <v>1218257.7399999998</v>
      </c>
      <c r="H41" s="44">
        <f>H28+'[1]прил. 3 по неМП 2019'!G27</f>
        <v>197204.78999999992</v>
      </c>
      <c r="I41" s="44">
        <f>I28+'[1]прил. 3 по неМП 2019'!H27</f>
        <v>1021052.95</v>
      </c>
      <c r="J41" s="44">
        <f>J28</f>
        <v>0</v>
      </c>
      <c r="K41" s="51">
        <f>SUM(L41:N41)</f>
        <v>11036085.539999999</v>
      </c>
      <c r="L41" s="51">
        <f>L28+'[1]прил. 3 по неМП 2019'!J27</f>
        <v>5552891.5800000001</v>
      </c>
      <c r="M41" s="51">
        <f>M28+'[1]прил. 3 по неМП 2019'!K27</f>
        <v>5476260.7600000007</v>
      </c>
      <c r="N41" s="51">
        <f>N28</f>
        <v>6933.2</v>
      </c>
      <c r="O41" s="34"/>
      <c r="P41" s="34"/>
      <c r="Q41" s="34"/>
      <c r="R41" s="52"/>
    </row>
    <row r="42" spans="1:22">
      <c r="A42" s="28"/>
      <c r="C42" s="50"/>
      <c r="D42" s="50"/>
      <c r="E42" s="50"/>
      <c r="F42" s="50"/>
      <c r="G42" s="44"/>
      <c r="H42" s="44"/>
      <c r="I42" s="44"/>
      <c r="L42" s="51"/>
      <c r="M42" s="51"/>
      <c r="N42" s="51"/>
      <c r="O42" s="34"/>
    </row>
    <row r="43" spans="1:22">
      <c r="A43" s="28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34"/>
    </row>
    <row r="44" spans="1:22">
      <c r="A44" s="28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34"/>
    </row>
    <row r="45" spans="1:22">
      <c r="A45" s="28"/>
      <c r="F45" s="53"/>
      <c r="G45" s="54"/>
      <c r="H45" s="54"/>
      <c r="I45" s="54"/>
      <c r="J45" s="54"/>
      <c r="K45" s="54">
        <f>'[1]ПРОВ по ГРБС 2019'!K29</f>
        <v>11036085.539999999</v>
      </c>
      <c r="L45" s="54">
        <f>'[1]ПРОВ по ГРБС 2019'!K30</f>
        <v>5380682.5800000001</v>
      </c>
      <c r="M45" s="54">
        <f>'[1]ПРОВ по ГРБС 2019'!K31</f>
        <v>5648469.7599999998</v>
      </c>
      <c r="N45" s="54">
        <f>'[1]ПРОВ по ГРБС 2019'!K32</f>
        <v>6933.2</v>
      </c>
      <c r="O45" s="34"/>
    </row>
    <row r="46" spans="1:22">
      <c r="A46" s="28"/>
      <c r="F46" s="54"/>
      <c r="G46" s="54"/>
      <c r="H46" s="54"/>
      <c r="I46" s="54"/>
      <c r="J46" s="54"/>
      <c r="K46" s="54">
        <f>K41-K45</f>
        <v>0</v>
      </c>
      <c r="L46" s="54">
        <f>L41-L45</f>
        <v>172209</v>
      </c>
      <c r="M46" s="54">
        <f>M41-M45</f>
        <v>-172208.99999999907</v>
      </c>
      <c r="N46" s="54">
        <f>N41-N45</f>
        <v>0</v>
      </c>
      <c r="O46" s="34"/>
    </row>
    <row r="47" spans="1:22">
      <c r="A47" s="28"/>
      <c r="F47" s="54"/>
      <c r="G47" s="54"/>
      <c r="H47" s="54"/>
      <c r="I47" s="54"/>
      <c r="J47" s="54"/>
      <c r="K47" s="54"/>
      <c r="L47" s="54"/>
      <c r="M47" s="54"/>
      <c r="N47" s="54"/>
      <c r="O47" s="34"/>
    </row>
    <row r="48" spans="1:22">
      <c r="A48" s="28"/>
      <c r="F48" s="54"/>
      <c r="G48" s="54"/>
      <c r="H48" s="54"/>
      <c r="I48" s="54"/>
      <c r="J48" s="54"/>
      <c r="K48" s="54"/>
      <c r="L48" s="54"/>
      <c r="M48" s="54"/>
      <c r="N48" s="54"/>
      <c r="O48" s="34"/>
    </row>
    <row r="49" spans="1:16">
      <c r="A49" s="28"/>
      <c r="C49" s="46" t="s">
        <v>6</v>
      </c>
      <c r="D49" s="46" t="s">
        <v>3</v>
      </c>
      <c r="E49" s="46" t="s">
        <v>2</v>
      </c>
      <c r="F49" s="46"/>
      <c r="G49" s="47" t="s">
        <v>5</v>
      </c>
      <c r="H49" s="47" t="s">
        <v>3</v>
      </c>
      <c r="I49" s="47" t="s">
        <v>2</v>
      </c>
      <c r="J49" s="47"/>
      <c r="K49" s="48" t="s">
        <v>4</v>
      </c>
      <c r="L49" s="48" t="s">
        <v>3</v>
      </c>
      <c r="M49" s="48" t="s">
        <v>2</v>
      </c>
      <c r="O49" s="34"/>
    </row>
    <row r="50" spans="1:16">
      <c r="A50" s="28"/>
      <c r="B50" s="25" t="s">
        <v>1</v>
      </c>
      <c r="C50" s="44"/>
      <c r="D50" s="44"/>
      <c r="E50" s="44"/>
      <c r="H50" s="44"/>
      <c r="I50" s="44"/>
      <c r="K50" s="44"/>
      <c r="L50" s="44"/>
      <c r="M50" s="44"/>
    </row>
    <row r="52" spans="1:16">
      <c r="A52" s="28"/>
      <c r="F52" s="53" t="s">
        <v>0</v>
      </c>
      <c r="G52" s="54"/>
      <c r="H52" s="54"/>
      <c r="I52" s="54"/>
      <c r="J52" s="54">
        <v>0</v>
      </c>
      <c r="K52" s="54">
        <f>L52+M52</f>
        <v>0</v>
      </c>
      <c r="L52" s="54">
        <f>D50+H50</f>
        <v>0</v>
      </c>
      <c r="M52" s="54">
        <f>E50+I50</f>
        <v>0</v>
      </c>
      <c r="N52" s="54"/>
    </row>
    <row r="53" spans="1:16">
      <c r="A53" s="28"/>
      <c r="B53" s="28"/>
      <c r="C53" s="28"/>
      <c r="D53" s="28"/>
      <c r="E53" s="28"/>
      <c r="F53" s="54"/>
      <c r="G53" s="54">
        <f>G50-G52</f>
        <v>0</v>
      </c>
      <c r="H53" s="54">
        <f>H50-H52</f>
        <v>0</v>
      </c>
      <c r="I53" s="54">
        <f>I50-I52</f>
        <v>0</v>
      </c>
      <c r="J53" s="54">
        <f>J48-J52</f>
        <v>0</v>
      </c>
      <c r="K53" s="54">
        <f>K50-K52</f>
        <v>0</v>
      </c>
      <c r="L53" s="54">
        <f>L50-L52</f>
        <v>0</v>
      </c>
      <c r="M53" s="54">
        <f>M50-M52</f>
        <v>0</v>
      </c>
      <c r="N53" s="54"/>
      <c r="O53" s="28"/>
      <c r="P53" s="28"/>
    </row>
  </sheetData>
  <mergeCells count="9">
    <mergeCell ref="A8:B8"/>
    <mergeCell ref="B4:M4"/>
    <mergeCell ref="A6:A7"/>
    <mergeCell ref="B6:B7"/>
    <mergeCell ref="C6:C7"/>
    <mergeCell ref="D6:F6"/>
    <mergeCell ref="G6:J6"/>
    <mergeCell ref="K6:K7"/>
    <mergeCell ref="L6:N6"/>
  </mergeCells>
  <pageMargins left="0.39370078740157483" right="0.15748031496062992" top="0.25" bottom="0.27559055118110237" header="0.25" footer="0.19685039370078741"/>
  <pageSetup paperSize="9" scale="49" orientation="landscape" horizontalDpi="1200" verticalDpi="120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32"/>
  <sheetViews>
    <sheetView view="pageBreakPreview" zoomScaleSheetLayoutView="100" workbookViewId="0">
      <selection activeCell="C10" sqref="C10"/>
    </sheetView>
  </sheetViews>
  <sheetFormatPr defaultRowHeight="15"/>
  <cols>
    <col min="1" max="1" width="21.1796875" style="124" customWidth="1"/>
    <col min="2" max="2" width="13.81640625" style="124" customWidth="1"/>
    <col min="3" max="3" width="10" style="124" customWidth="1"/>
    <col min="4" max="4" width="9.54296875" style="124" bestFit="1" customWidth="1"/>
    <col min="5" max="5" width="5.90625" style="124" bestFit="1" customWidth="1"/>
    <col min="6" max="6" width="14.453125" style="124" customWidth="1"/>
    <col min="7" max="7" width="10.26953125" style="124" customWidth="1"/>
    <col min="8" max="8" width="8.7265625" style="124" customWidth="1"/>
    <col min="9" max="9" width="5.36328125" style="124" customWidth="1"/>
    <col min="10" max="10" width="13.54296875" style="124" customWidth="1"/>
    <col min="11" max="11" width="10.54296875" style="124" customWidth="1"/>
    <col min="12" max="12" width="8.90625" style="124" customWidth="1"/>
    <col min="13" max="13" width="5.81640625" style="124" customWidth="1"/>
    <col min="14" max="14" width="8.7265625" style="124"/>
    <col min="15" max="15" width="8.6328125" style="124" customWidth="1"/>
    <col min="16" max="16384" width="8.7265625" style="124"/>
  </cols>
  <sheetData>
    <row r="1" spans="1:15" ht="18.75">
      <c r="M1" s="125" t="s">
        <v>204</v>
      </c>
    </row>
    <row r="2" spans="1:15" ht="18.75">
      <c r="M2" s="125"/>
    </row>
    <row r="3" spans="1:15" ht="21" customHeight="1">
      <c r="A3" s="283" t="s">
        <v>188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4" spans="1:15" ht="18.75">
      <c r="A4" s="283" t="s">
        <v>248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</row>
    <row r="5" spans="1:15" ht="15.75">
      <c r="A5" s="126"/>
      <c r="B5" s="126"/>
      <c r="C5" s="126"/>
      <c r="D5" s="126"/>
      <c r="E5" s="126"/>
      <c r="F5" s="126"/>
      <c r="G5" s="148"/>
      <c r="H5" s="148"/>
      <c r="I5" s="148"/>
      <c r="J5" s="148"/>
      <c r="K5" s="148"/>
      <c r="L5" s="148"/>
      <c r="M5" s="127" t="s">
        <v>72</v>
      </c>
    </row>
    <row r="6" spans="1:15" ht="15.75">
      <c r="A6" s="284" t="s">
        <v>189</v>
      </c>
      <c r="B6" s="286" t="s">
        <v>213</v>
      </c>
      <c r="C6" s="287"/>
      <c r="D6" s="287"/>
      <c r="E6" s="288"/>
      <c r="F6" s="286" t="s">
        <v>237</v>
      </c>
      <c r="G6" s="287"/>
      <c r="H6" s="287"/>
      <c r="I6" s="288"/>
      <c r="J6" s="286" t="s">
        <v>247</v>
      </c>
      <c r="K6" s="287"/>
      <c r="L6" s="287"/>
      <c r="M6" s="288"/>
    </row>
    <row r="7" spans="1:15" ht="66.599999999999994" customHeight="1">
      <c r="A7" s="285"/>
      <c r="B7" s="262" t="s">
        <v>252</v>
      </c>
      <c r="C7" s="246" t="s">
        <v>242</v>
      </c>
      <c r="D7" s="246" t="s">
        <v>201</v>
      </c>
      <c r="E7" s="128" t="s">
        <v>190</v>
      </c>
      <c r="F7" s="255" t="str">
        <f>B7</f>
        <v>Решение СГД 
от 25.01.23 
№ 155</v>
      </c>
      <c r="G7" s="246" t="s">
        <v>242</v>
      </c>
      <c r="H7" s="128" t="s">
        <v>201</v>
      </c>
      <c r="I7" s="128" t="s">
        <v>190</v>
      </c>
      <c r="J7" s="255" t="str">
        <f>B7</f>
        <v>Решение СГД 
от 25.01.23 
№ 155</v>
      </c>
      <c r="K7" s="246" t="s">
        <v>242</v>
      </c>
      <c r="L7" s="128" t="s">
        <v>201</v>
      </c>
      <c r="M7" s="128" t="s">
        <v>190</v>
      </c>
    </row>
    <row r="8" spans="1:15" s="129" customFormat="1" ht="15.75">
      <c r="A8" s="258" t="s">
        <v>191</v>
      </c>
      <c r="B8" s="259">
        <v>16371786.32</v>
      </c>
      <c r="C8" s="259">
        <v>16371786.32</v>
      </c>
      <c r="D8" s="259">
        <v>0</v>
      </c>
      <c r="E8" s="259">
        <v>100</v>
      </c>
      <c r="F8" s="259">
        <v>14490318.02</v>
      </c>
      <c r="G8" s="259">
        <v>14490318.02</v>
      </c>
      <c r="H8" s="259">
        <v>0</v>
      </c>
      <c r="I8" s="259">
        <v>100</v>
      </c>
      <c r="J8" s="259">
        <v>12451539.109999999</v>
      </c>
      <c r="K8" s="259">
        <v>12451539.109999999</v>
      </c>
      <c r="L8" s="259">
        <v>0</v>
      </c>
      <c r="M8" s="259">
        <v>100</v>
      </c>
    </row>
    <row r="9" spans="1:15" s="130" customFormat="1" ht="15.75">
      <c r="A9" s="232" t="s">
        <v>192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</row>
    <row r="10" spans="1:15" s="130" customFormat="1" ht="15.75">
      <c r="A10" s="232" t="s">
        <v>193</v>
      </c>
      <c r="B10" s="233">
        <v>5304326.7300000004</v>
      </c>
      <c r="C10" s="233">
        <v>5304326.7300000004</v>
      </c>
      <c r="D10" s="250">
        <v>0</v>
      </c>
      <c r="E10" s="250">
        <v>100</v>
      </c>
      <c r="F10" s="252">
        <v>5407628.96</v>
      </c>
      <c r="G10" s="252">
        <v>5407628.96</v>
      </c>
      <c r="H10" s="250">
        <v>0</v>
      </c>
      <c r="I10" s="250">
        <v>100</v>
      </c>
      <c r="J10" s="177">
        <v>5496420.6299999999</v>
      </c>
      <c r="K10" s="252">
        <v>5496420.6299999999</v>
      </c>
      <c r="L10" s="250">
        <v>0</v>
      </c>
      <c r="M10" s="249">
        <v>100</v>
      </c>
    </row>
    <row r="11" spans="1:15" s="130" customFormat="1" ht="15.75">
      <c r="A11" s="232" t="s">
        <v>194</v>
      </c>
      <c r="B11" s="233">
        <v>705846.52</v>
      </c>
      <c r="C11" s="233">
        <v>705846.52</v>
      </c>
      <c r="D11" s="250">
        <v>0</v>
      </c>
      <c r="E11" s="250">
        <v>100</v>
      </c>
      <c r="F11" s="252">
        <v>702353.32</v>
      </c>
      <c r="G11" s="252">
        <v>702353.32</v>
      </c>
      <c r="H11" s="250">
        <v>0</v>
      </c>
      <c r="I11" s="250">
        <v>100</v>
      </c>
      <c r="J11" s="177">
        <v>700220.30999999994</v>
      </c>
      <c r="K11" s="252">
        <v>700220.30999999994</v>
      </c>
      <c r="L11" s="250">
        <v>0</v>
      </c>
      <c r="M11" s="249">
        <v>100</v>
      </c>
    </row>
    <row r="12" spans="1:15" s="130" customFormat="1" ht="15.75">
      <c r="A12" s="232" t="s">
        <v>195</v>
      </c>
      <c r="B12" s="260">
        <v>10361613.07</v>
      </c>
      <c r="C12" s="260">
        <v>10361613.07</v>
      </c>
      <c r="D12" s="178">
        <v>0</v>
      </c>
      <c r="E12" s="178">
        <v>100</v>
      </c>
      <c r="F12" s="260">
        <v>8380335.7400000002</v>
      </c>
      <c r="G12" s="260">
        <v>8380335.7400000002</v>
      </c>
      <c r="H12" s="178">
        <v>0</v>
      </c>
      <c r="I12" s="178">
        <v>100</v>
      </c>
      <c r="J12" s="260">
        <v>6254898.1699999999</v>
      </c>
      <c r="K12" s="260">
        <v>6254898.1699999999</v>
      </c>
      <c r="L12" s="178">
        <v>0</v>
      </c>
      <c r="M12" s="256">
        <v>100</v>
      </c>
    </row>
    <row r="13" spans="1:15" s="130" customFormat="1" ht="15.75">
      <c r="A13" s="258" t="s">
        <v>196</v>
      </c>
      <c r="B13" s="259">
        <v>16931226.459999997</v>
      </c>
      <c r="C13" s="259">
        <v>17037883.149999999</v>
      </c>
      <c r="D13" s="259">
        <v>106656.69000000134</v>
      </c>
      <c r="E13" s="259">
        <v>100.63</v>
      </c>
      <c r="F13" s="259">
        <v>14540318.02</v>
      </c>
      <c r="G13" s="259">
        <v>14540318.02</v>
      </c>
      <c r="H13" s="259">
        <v>0</v>
      </c>
      <c r="I13" s="259">
        <v>100</v>
      </c>
      <c r="J13" s="259">
        <v>12515539.114210524</v>
      </c>
      <c r="K13" s="259">
        <v>12515539.114210524</v>
      </c>
      <c r="L13" s="259">
        <v>0</v>
      </c>
      <c r="M13" s="259">
        <v>100</v>
      </c>
    </row>
    <row r="14" spans="1:15" s="130" customFormat="1" ht="47.25" hidden="1" customHeight="1">
      <c r="A14" s="257" t="s">
        <v>192</v>
      </c>
      <c r="B14" s="178"/>
      <c r="C14" s="178"/>
      <c r="D14" s="178"/>
      <c r="E14" s="178"/>
      <c r="F14" s="233">
        <v>167108.56999999998</v>
      </c>
      <c r="G14" s="233">
        <v>167108.56999999998</v>
      </c>
      <c r="H14" s="253">
        <v>0</v>
      </c>
      <c r="I14" s="253"/>
      <c r="J14" s="233">
        <v>317630.09421052627</v>
      </c>
      <c r="K14" s="233">
        <v>317630.09421052627</v>
      </c>
      <c r="L14" s="250">
        <v>0</v>
      </c>
      <c r="M14" s="178"/>
      <c r="O14" s="131"/>
    </row>
    <row r="15" spans="1:15" s="132" customFormat="1" ht="31.5">
      <c r="A15" s="257" t="s">
        <v>197</v>
      </c>
      <c r="B15" s="149">
        <v>6569613.3899999978</v>
      </c>
      <c r="C15" s="149">
        <v>6676270.0799999991</v>
      </c>
      <c r="D15" s="250">
        <v>106656.69000000134</v>
      </c>
      <c r="E15" s="250">
        <v>101.62</v>
      </c>
      <c r="F15" s="149">
        <v>6159982.2800000003</v>
      </c>
      <c r="G15" s="149">
        <v>6159982.2800000003</v>
      </c>
      <c r="H15" s="250">
        <v>0</v>
      </c>
      <c r="I15" s="250">
        <v>100</v>
      </c>
      <c r="J15" s="149">
        <v>6260640.9442105256</v>
      </c>
      <c r="K15" s="149">
        <v>6260640.9442105256</v>
      </c>
      <c r="L15" s="250">
        <v>0</v>
      </c>
      <c r="M15" s="250">
        <v>100</v>
      </c>
      <c r="O15" s="131"/>
    </row>
    <row r="16" spans="1:15" s="130" customFormat="1" ht="31.5">
      <c r="A16" s="257" t="s">
        <v>198</v>
      </c>
      <c r="B16" s="149">
        <v>10361613.07</v>
      </c>
      <c r="C16" s="149">
        <v>10361613.07</v>
      </c>
      <c r="D16" s="250">
        <v>0</v>
      </c>
      <c r="E16" s="250">
        <v>100</v>
      </c>
      <c r="F16" s="149">
        <v>8380335.7400000002</v>
      </c>
      <c r="G16" s="149">
        <v>8380335.7400000002</v>
      </c>
      <c r="H16" s="250">
        <v>0</v>
      </c>
      <c r="I16" s="250">
        <v>100</v>
      </c>
      <c r="J16" s="149">
        <v>6254898.169999999</v>
      </c>
      <c r="K16" s="149">
        <v>6254898.169999999</v>
      </c>
      <c r="L16" s="250">
        <v>0</v>
      </c>
      <c r="M16" s="250">
        <v>100</v>
      </c>
      <c r="O16" s="130">
        <f>G17*2.5/100</f>
        <v>-1250</v>
      </c>
    </row>
    <row r="17" spans="1:15" s="130" customFormat="1" ht="15.75">
      <c r="A17" s="261" t="s">
        <v>199</v>
      </c>
      <c r="B17" s="254">
        <v>-559440.13999999687</v>
      </c>
      <c r="C17" s="254">
        <v>-666096.82999999821</v>
      </c>
      <c r="D17" s="254">
        <v>-106656.69000000134</v>
      </c>
      <c r="E17" s="254"/>
      <c r="F17" s="254">
        <v>-50000</v>
      </c>
      <c r="G17" s="254">
        <v>-50000</v>
      </c>
      <c r="H17" s="254">
        <v>0</v>
      </c>
      <c r="I17" s="254"/>
      <c r="J17" s="254">
        <v>-64000.004210524261</v>
      </c>
      <c r="K17" s="254">
        <v>-64000.004210524261</v>
      </c>
      <c r="L17" s="254">
        <v>0</v>
      </c>
      <c r="M17" s="254"/>
    </row>
    <row r="18" spans="1:15" s="130" customFormat="1" ht="15.75">
      <c r="A18" s="261" t="s">
        <v>212</v>
      </c>
      <c r="B18" s="254">
        <v>559440.14000000013</v>
      </c>
      <c r="C18" s="254">
        <v>666096.83000000007</v>
      </c>
      <c r="D18" s="254">
        <v>106656.68999999989</v>
      </c>
      <c r="E18" s="254"/>
      <c r="F18" s="254">
        <v>50000</v>
      </c>
      <c r="G18" s="254">
        <v>50000</v>
      </c>
      <c r="H18" s="254">
        <v>0</v>
      </c>
      <c r="I18" s="254"/>
      <c r="J18" s="254">
        <v>64000</v>
      </c>
      <c r="K18" s="254">
        <v>64000</v>
      </c>
      <c r="L18" s="254">
        <v>0</v>
      </c>
      <c r="M18" s="254"/>
      <c r="O18" s="133"/>
    </row>
    <row r="19" spans="1:15" s="130" customFormat="1" ht="15.75">
      <c r="A19" s="257" t="s">
        <v>210</v>
      </c>
      <c r="B19" s="250">
        <v>120029.91000000015</v>
      </c>
      <c r="C19" s="251">
        <v>120029.91000000015</v>
      </c>
      <c r="D19" s="250">
        <v>0</v>
      </c>
      <c r="E19" s="250"/>
      <c r="F19" s="250">
        <v>0</v>
      </c>
      <c r="G19" s="250">
        <v>0</v>
      </c>
      <c r="H19" s="250">
        <v>0</v>
      </c>
      <c r="I19" s="254"/>
      <c r="J19" s="250">
        <v>0</v>
      </c>
      <c r="K19" s="250">
        <v>0</v>
      </c>
      <c r="L19" s="250">
        <v>0</v>
      </c>
      <c r="M19" s="250"/>
    </row>
    <row r="20" spans="1:15" s="132" customFormat="1" ht="15.75">
      <c r="A20" s="257" t="s">
        <v>211</v>
      </c>
      <c r="B20" s="250">
        <v>439410.23000000004</v>
      </c>
      <c r="C20" s="176">
        <v>546066.91999999993</v>
      </c>
      <c r="D20" s="250">
        <v>106656.68999999989</v>
      </c>
      <c r="E20" s="250"/>
      <c r="F20" s="250">
        <v>50000</v>
      </c>
      <c r="G20" s="250">
        <v>50000</v>
      </c>
      <c r="H20" s="250">
        <v>0</v>
      </c>
      <c r="I20" s="254"/>
      <c r="J20" s="250">
        <v>64000</v>
      </c>
      <c r="K20" s="250">
        <v>64000</v>
      </c>
      <c r="L20" s="250">
        <v>0</v>
      </c>
      <c r="M20" s="250"/>
    </row>
    <row r="21" spans="1:15" s="135" customFormat="1" ht="15" customHeight="1">
      <c r="A21" s="66"/>
      <c r="D21" s="136"/>
      <c r="E21" s="137"/>
      <c r="F21" s="139"/>
      <c r="G21" s="139"/>
      <c r="H21" s="138"/>
      <c r="K21" s="134"/>
      <c r="M21" s="134"/>
    </row>
    <row r="22" spans="1:15" s="135" customFormat="1" ht="15" customHeight="1">
      <c r="A22" s="66"/>
      <c r="D22" s="136"/>
      <c r="E22" s="137"/>
      <c r="F22" s="139"/>
      <c r="G22" s="139"/>
      <c r="H22" s="138"/>
      <c r="K22" s="134"/>
      <c r="M22" s="134"/>
    </row>
    <row r="23" spans="1:15" s="135" customFormat="1" ht="16.5" customHeight="1">
      <c r="A23" s="65" t="s">
        <v>214</v>
      </c>
      <c r="B23" s="140"/>
      <c r="D23" s="150"/>
      <c r="E23" s="137"/>
      <c r="F23" s="141"/>
      <c r="G23" s="141"/>
      <c r="H23" s="138"/>
      <c r="K23" s="134"/>
      <c r="M23" s="134"/>
    </row>
    <row r="24" spans="1:15" s="143" customFormat="1" ht="16.5" customHeight="1">
      <c r="A24" s="65" t="s">
        <v>215</v>
      </c>
      <c r="B24" s="140"/>
      <c r="C24" s="135"/>
      <c r="D24" s="150"/>
      <c r="E24" s="137"/>
      <c r="F24" s="135"/>
      <c r="G24" s="139"/>
      <c r="H24" s="138"/>
      <c r="I24" s="135"/>
      <c r="J24" s="135"/>
      <c r="K24" s="134"/>
      <c r="L24" s="135"/>
      <c r="M24" s="134"/>
      <c r="N24" s="142"/>
    </row>
    <row r="25" spans="1:15" s="148" customFormat="1" ht="16.5" customHeight="1">
      <c r="A25" s="65" t="s">
        <v>216</v>
      </c>
      <c r="B25" s="144"/>
      <c r="C25" s="144"/>
      <c r="D25" s="142"/>
      <c r="E25" s="142"/>
      <c r="F25" s="145"/>
      <c r="G25" s="146"/>
      <c r="H25" s="146"/>
      <c r="I25" s="146"/>
      <c r="J25" s="143"/>
      <c r="K25" s="143"/>
      <c r="L25" s="143"/>
      <c r="M25" s="143"/>
    </row>
    <row r="26" spans="1:15" s="148" customFormat="1" ht="16.5" customHeight="1">
      <c r="A26" s="151" t="s">
        <v>200</v>
      </c>
      <c r="B26" s="152"/>
      <c r="C26" s="152"/>
      <c r="D26" s="152"/>
      <c r="E26" s="152"/>
      <c r="F26" s="134"/>
      <c r="G26" s="152"/>
      <c r="H26" s="152"/>
      <c r="I26" s="152"/>
      <c r="J26" s="123"/>
      <c r="K26" s="151" t="s">
        <v>217</v>
      </c>
      <c r="L26" s="153"/>
    </row>
    <row r="30" spans="1:15">
      <c r="F30" s="231"/>
    </row>
    <row r="31" spans="1:15">
      <c r="F31" s="231"/>
    </row>
    <row r="32" spans="1:15" ht="15.75">
      <c r="E32" s="229"/>
      <c r="F32" s="230"/>
      <c r="G32" s="230"/>
    </row>
  </sheetData>
  <mergeCells count="6">
    <mergeCell ref="A3:M3"/>
    <mergeCell ref="A4:M4"/>
    <mergeCell ref="A6:A7"/>
    <mergeCell ref="F6:I6"/>
    <mergeCell ref="J6:M6"/>
    <mergeCell ref="B6:E6"/>
  </mergeCells>
  <pageMargins left="0.39370078740157483" right="0.15748031496062992" top="0.39370078740157483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99"/>
  </sheetPr>
  <dimension ref="A1:S50"/>
  <sheetViews>
    <sheetView view="pageBreakPreview" zoomScale="68" zoomScaleSheetLayoutView="68" workbookViewId="0">
      <pane xSplit="2" ySplit="8" topLeftCell="C9" activePane="bottomRight" state="frozen"/>
      <selection activeCell="B16" sqref="B16"/>
      <selection pane="topRight" activeCell="B16" sqref="B16"/>
      <selection pane="bottomLeft" activeCell="B16" sqref="B16"/>
      <selection pane="bottomRight" activeCell="K2" sqref="K2"/>
    </sheetView>
  </sheetViews>
  <sheetFormatPr defaultRowHeight="18"/>
  <cols>
    <col min="1" max="1" width="5.7265625" style="74" customWidth="1"/>
    <col min="2" max="2" width="54.54296875" style="73" customWidth="1"/>
    <col min="3" max="3" width="15.08984375" style="82" customWidth="1"/>
    <col min="4" max="4" width="11.7265625" style="82" customWidth="1"/>
    <col min="5" max="5" width="11.90625" style="82" customWidth="1"/>
    <col min="6" max="6" width="10.54296875" style="82" customWidth="1"/>
    <col min="7" max="7" width="12.26953125" style="82" customWidth="1"/>
    <col min="8" max="8" width="11.7265625" style="82" customWidth="1"/>
    <col min="9" max="9" width="12.26953125" style="82" customWidth="1"/>
    <col min="10" max="10" width="12" style="82" customWidth="1"/>
    <col min="11" max="11" width="12.90625" style="82" customWidth="1"/>
    <col min="12" max="13" width="11.7265625" style="73" bestFit="1" customWidth="1"/>
    <col min="14" max="14" width="11.7265625" bestFit="1" customWidth="1"/>
  </cols>
  <sheetData>
    <row r="1" spans="1:13">
      <c r="A1" s="69"/>
      <c r="B1" s="70"/>
      <c r="C1" s="71"/>
      <c r="D1" s="71"/>
      <c r="E1" s="71"/>
      <c r="F1" s="71"/>
      <c r="G1" s="71"/>
      <c r="H1" s="71"/>
      <c r="I1" s="71"/>
      <c r="J1" s="71"/>
      <c r="K1" s="72" t="s">
        <v>75</v>
      </c>
    </row>
    <row r="2" spans="1:13">
      <c r="A2" s="69"/>
      <c r="B2" s="70"/>
      <c r="C2" s="71"/>
      <c r="D2" s="71"/>
      <c r="E2" s="71"/>
      <c r="F2" s="71"/>
      <c r="G2" s="71"/>
      <c r="H2" s="71"/>
      <c r="I2" s="71"/>
      <c r="J2" s="71"/>
      <c r="K2" s="72" t="s">
        <v>74</v>
      </c>
    </row>
    <row r="3" spans="1:13">
      <c r="A3" s="69"/>
      <c r="B3" s="70"/>
      <c r="C3" s="71"/>
      <c r="D3" s="71"/>
      <c r="E3" s="71"/>
      <c r="F3" s="71"/>
      <c r="G3" s="71"/>
      <c r="H3" s="71"/>
      <c r="I3" s="71"/>
      <c r="J3" s="71"/>
      <c r="K3" s="72" t="s">
        <v>101</v>
      </c>
    </row>
    <row r="4" spans="1:13" ht="18.75">
      <c r="B4" s="289" t="s">
        <v>202</v>
      </c>
      <c r="C4" s="289"/>
      <c r="D4" s="289"/>
      <c r="E4" s="289"/>
      <c r="F4" s="289"/>
      <c r="G4" s="289"/>
      <c r="H4" s="289"/>
      <c r="I4" s="289"/>
      <c r="J4" s="289"/>
      <c r="K4" s="289"/>
    </row>
    <row r="5" spans="1:13" ht="18.75">
      <c r="A5" s="75"/>
      <c r="B5" s="76"/>
      <c r="C5" s="9"/>
      <c r="D5" s="9"/>
      <c r="E5" s="9"/>
      <c r="F5" s="9"/>
      <c r="G5" s="9"/>
      <c r="H5" s="9"/>
      <c r="I5" s="9"/>
      <c r="J5" s="9"/>
      <c r="K5" s="9" t="s">
        <v>72</v>
      </c>
    </row>
    <row r="6" spans="1:13" ht="17.45" customHeight="1">
      <c r="A6" s="67" t="s">
        <v>71</v>
      </c>
      <c r="B6" s="272" t="s">
        <v>70</v>
      </c>
      <c r="C6" s="274" t="str">
        <f>'[2]прил. 2 по МП к ПЗ 2019'!C6:C7</f>
        <v>Предусмотрено в бюджете (реш. СГД от 27 марта 2019 г. № 324)</v>
      </c>
      <c r="D6" s="276" t="s">
        <v>67</v>
      </c>
      <c r="E6" s="278"/>
      <c r="F6" s="276" t="s">
        <v>69</v>
      </c>
      <c r="G6" s="277"/>
      <c r="H6" s="278"/>
      <c r="I6" s="279" t="s">
        <v>68</v>
      </c>
      <c r="J6" s="276" t="s">
        <v>67</v>
      </c>
      <c r="K6" s="278"/>
    </row>
    <row r="7" spans="1:13" ht="113.45" customHeight="1">
      <c r="A7" s="68"/>
      <c r="B7" s="273"/>
      <c r="C7" s="275"/>
      <c r="D7" s="98" t="s">
        <v>63</v>
      </c>
      <c r="E7" s="98" t="s">
        <v>62</v>
      </c>
      <c r="F7" s="98" t="s">
        <v>66</v>
      </c>
      <c r="G7" s="98" t="s">
        <v>65</v>
      </c>
      <c r="H7" s="98" t="s">
        <v>64</v>
      </c>
      <c r="I7" s="279"/>
      <c r="J7" s="99" t="s">
        <v>63</v>
      </c>
      <c r="K7" s="98" t="s">
        <v>62</v>
      </c>
    </row>
    <row r="8" spans="1:13">
      <c r="A8" s="7"/>
      <c r="B8" s="77">
        <v>1</v>
      </c>
      <c r="C8" s="7" t="s">
        <v>60</v>
      </c>
      <c r="D8" s="7" t="s">
        <v>59</v>
      </c>
      <c r="E8" s="7" t="s">
        <v>58</v>
      </c>
      <c r="F8" s="7" t="s">
        <v>57</v>
      </c>
      <c r="G8" s="7" t="s">
        <v>56</v>
      </c>
      <c r="H8" s="7" t="s">
        <v>55</v>
      </c>
      <c r="I8" s="7" t="s">
        <v>54</v>
      </c>
      <c r="J8" s="7" t="s">
        <v>53</v>
      </c>
      <c r="K8" s="7" t="s">
        <v>34</v>
      </c>
    </row>
    <row r="9" spans="1:13" ht="18.75">
      <c r="A9" s="7" t="s">
        <v>52</v>
      </c>
      <c r="B9" s="6" t="s">
        <v>51</v>
      </c>
      <c r="C9" s="1">
        <v>4214087.8900000006</v>
      </c>
      <c r="D9" s="1">
        <v>1900448.8100000005</v>
      </c>
      <c r="E9" s="1">
        <v>2313639.08</v>
      </c>
      <c r="F9" s="1">
        <f>SUM(G9:H9)</f>
        <v>7850.6800000006333</v>
      </c>
      <c r="G9" s="1">
        <f>J9-D9</f>
        <v>7850.6800000006333</v>
      </c>
      <c r="H9" s="1">
        <f>K9-E9</f>
        <v>0</v>
      </c>
      <c r="I9" s="1">
        <f>'[2]ПРОВЕРКА прогр-непрогр'!J8</f>
        <v>4221938.5700000012</v>
      </c>
      <c r="J9" s="1">
        <f>I9-K9</f>
        <v>1908299.4900000012</v>
      </c>
      <c r="K9" s="1">
        <f>'[2]МП и неМП'!G13+'[2]МП и неМП'!G17+'[2]МП и неМП'!G27+'[2]МП и неМП'!G57+'[2]МП и неМП'!G64+'[2]МП и неМП'!G71</f>
        <v>2313639.08</v>
      </c>
      <c r="L9" s="78">
        <f>'[3]ПРОВЕРКА прогр-непрогр'!J8</f>
        <v>4214087.8900000006</v>
      </c>
      <c r="M9" s="78">
        <f t="shared" ref="M9:M28" si="0">I9-L9</f>
        <v>7850.6800000006333</v>
      </c>
    </row>
    <row r="10" spans="1:13" s="79" customFormat="1" ht="47.25">
      <c r="A10" s="7" t="s">
        <v>50</v>
      </c>
      <c r="B10" s="6" t="s">
        <v>49</v>
      </c>
      <c r="C10" s="1">
        <v>5431.46</v>
      </c>
      <c r="D10" s="1">
        <v>5431.46</v>
      </c>
      <c r="E10" s="1">
        <v>0</v>
      </c>
      <c r="F10" s="1">
        <f t="shared" ref="F10:F27" si="1">SUM(G10:H10)</f>
        <v>0</v>
      </c>
      <c r="G10" s="1">
        <f t="shared" ref="G10:H26" si="2">J10-D10</f>
        <v>0</v>
      </c>
      <c r="H10" s="1">
        <f t="shared" si="2"/>
        <v>0</v>
      </c>
      <c r="I10" s="1">
        <f>'[2]ПРОВЕРКА прогр-непрогр'!J9</f>
        <v>5431.46</v>
      </c>
      <c r="J10" s="1">
        <f t="shared" ref="J10:J27" si="3">I10-K10</f>
        <v>5431.46</v>
      </c>
      <c r="K10" s="1">
        <v>0</v>
      </c>
      <c r="L10" s="78">
        <f>'[3]ПРОВЕРКА прогр-непрогр'!J9</f>
        <v>5431.46</v>
      </c>
      <c r="M10" s="78">
        <f t="shared" si="0"/>
        <v>0</v>
      </c>
    </row>
    <row r="11" spans="1:13" s="79" customFormat="1" ht="42" customHeight="1">
      <c r="A11" s="7" t="s">
        <v>48</v>
      </c>
      <c r="B11" s="6" t="s">
        <v>47</v>
      </c>
      <c r="C11" s="1">
        <v>2060003.1000000003</v>
      </c>
      <c r="D11" s="1">
        <v>80076.209999999963</v>
      </c>
      <c r="E11" s="1">
        <v>1979926.8900000004</v>
      </c>
      <c r="F11" s="1">
        <f t="shared" si="1"/>
        <v>0</v>
      </c>
      <c r="G11" s="1">
        <f>J11-D11</f>
        <v>0</v>
      </c>
      <c r="H11" s="1">
        <f t="shared" si="2"/>
        <v>0</v>
      </c>
      <c r="I11" s="1">
        <f>'[2]ПРОВЕРКА прогр-непрогр'!J10</f>
        <v>2060003.1000000003</v>
      </c>
      <c r="J11" s="1">
        <f t="shared" si="3"/>
        <v>80076.209999999963</v>
      </c>
      <c r="K11" s="1">
        <f>'[2]МП и неМП'!G118</f>
        <v>1979926.8900000004</v>
      </c>
      <c r="L11" s="78">
        <f>'[3]ПРОВЕРКА прогр-непрогр'!J10</f>
        <v>2053940.7000000004</v>
      </c>
      <c r="M11" s="78">
        <f t="shared" si="0"/>
        <v>6062.3999999999069</v>
      </c>
    </row>
    <row r="12" spans="1:13" ht="47.25">
      <c r="A12" s="80" t="s">
        <v>46</v>
      </c>
      <c r="B12" s="6" t="s">
        <v>45</v>
      </c>
      <c r="C12" s="1">
        <v>765764.61</v>
      </c>
      <c r="D12" s="1">
        <v>713667.28</v>
      </c>
      <c r="E12" s="1">
        <v>52097.33</v>
      </c>
      <c r="F12" s="1">
        <f t="shared" si="1"/>
        <v>0</v>
      </c>
      <c r="G12" s="1">
        <f t="shared" si="2"/>
        <v>0</v>
      </c>
      <c r="H12" s="1">
        <f t="shared" si="2"/>
        <v>0</v>
      </c>
      <c r="I12" s="1">
        <f>'[2]ПРОВЕРКА прогр-непрогр'!J11</f>
        <v>765764.61</v>
      </c>
      <c r="J12" s="1">
        <f t="shared" si="3"/>
        <v>713667.28</v>
      </c>
      <c r="K12" s="1">
        <f>'[2]МП и неМП'!G295+'[2]МП и неМП'!G299+'[2]МП и неМП'!G317+'[2]МП и неМП'!G342+'[2]МП и неМП'!G356+'[2]МП и неМП'!G358+'[2]МП и неМП'!G376</f>
        <v>52097.33</v>
      </c>
      <c r="L12" s="78">
        <f>'[3]ПРОВЕРКА прогр-непрогр'!J11</f>
        <v>765764.61</v>
      </c>
      <c r="M12" s="78">
        <f t="shared" si="0"/>
        <v>0</v>
      </c>
    </row>
    <row r="13" spans="1:13" s="79" customFormat="1" ht="31.5">
      <c r="A13" s="7" t="s">
        <v>44</v>
      </c>
      <c r="B13" s="6" t="s">
        <v>43</v>
      </c>
      <c r="C13" s="1">
        <v>9488.2999999999993</v>
      </c>
      <c r="D13" s="1">
        <v>9488.2999999999993</v>
      </c>
      <c r="E13" s="1">
        <v>0</v>
      </c>
      <c r="F13" s="1">
        <f t="shared" si="1"/>
        <v>0</v>
      </c>
      <c r="G13" s="1">
        <f t="shared" si="2"/>
        <v>0</v>
      </c>
      <c r="H13" s="1">
        <f t="shared" si="2"/>
        <v>0</v>
      </c>
      <c r="I13" s="1">
        <f>'[2]ПРОВЕРКА прогр-непрогр'!J12</f>
        <v>9488.2999999999993</v>
      </c>
      <c r="J13" s="1">
        <f t="shared" si="3"/>
        <v>9488.2999999999993</v>
      </c>
      <c r="K13" s="1">
        <v>0</v>
      </c>
      <c r="L13" s="78">
        <f>'[3]ПРОВЕРКА прогр-непрогр'!J12</f>
        <v>9488.2999999999993</v>
      </c>
      <c r="M13" s="78">
        <f t="shared" si="0"/>
        <v>0</v>
      </c>
    </row>
    <row r="14" spans="1:13" s="79" customFormat="1" ht="31.5">
      <c r="A14" s="7" t="s">
        <v>42</v>
      </c>
      <c r="B14" s="6" t="s">
        <v>41</v>
      </c>
      <c r="C14" s="1">
        <v>7404.63</v>
      </c>
      <c r="D14" s="1">
        <v>7404.63</v>
      </c>
      <c r="E14" s="1">
        <v>0</v>
      </c>
      <c r="F14" s="1">
        <f t="shared" si="1"/>
        <v>0</v>
      </c>
      <c r="G14" s="1">
        <f t="shared" si="2"/>
        <v>0</v>
      </c>
      <c r="H14" s="1">
        <f t="shared" si="2"/>
        <v>0</v>
      </c>
      <c r="I14" s="1">
        <f>'[2]ПРОВЕРКА прогр-непрогр'!J13</f>
        <v>7404.63</v>
      </c>
      <c r="J14" s="1">
        <f t="shared" si="3"/>
        <v>7404.63</v>
      </c>
      <c r="K14" s="1">
        <v>0</v>
      </c>
      <c r="L14" s="78">
        <f>'[3]ПРОВЕРКА прогр-непрогр'!J13</f>
        <v>7404.63</v>
      </c>
      <c r="M14" s="78">
        <f t="shared" si="0"/>
        <v>0</v>
      </c>
    </row>
    <row r="15" spans="1:13" ht="18.75">
      <c r="A15" s="7" t="s">
        <v>40</v>
      </c>
      <c r="B15" s="6" t="s">
        <v>39</v>
      </c>
      <c r="C15" s="1">
        <v>403279.35999999999</v>
      </c>
      <c r="D15" s="1">
        <v>403279.35999999999</v>
      </c>
      <c r="E15" s="1">
        <v>0</v>
      </c>
      <c r="F15" s="1">
        <f t="shared" si="1"/>
        <v>163.25999999995111</v>
      </c>
      <c r="G15" s="1">
        <f t="shared" si="2"/>
        <v>163.25999999995111</v>
      </c>
      <c r="H15" s="1">
        <f t="shared" si="2"/>
        <v>0</v>
      </c>
      <c r="I15" s="1">
        <f>'[2]ПРОВЕРКА прогр-непрогр'!J14</f>
        <v>403442.61999999994</v>
      </c>
      <c r="J15" s="1">
        <f t="shared" si="3"/>
        <v>403442.61999999994</v>
      </c>
      <c r="K15" s="1">
        <v>0</v>
      </c>
      <c r="L15" s="78">
        <f>'[3]ПРОВЕРКА прогр-непрогр'!J14</f>
        <v>395028.14999999997</v>
      </c>
      <c r="M15" s="78">
        <f t="shared" si="0"/>
        <v>8414.4699999999721</v>
      </c>
    </row>
    <row r="16" spans="1:13" ht="31.5">
      <c r="A16" s="7" t="s">
        <v>38</v>
      </c>
      <c r="B16" s="6" t="s">
        <v>37</v>
      </c>
      <c r="C16" s="1">
        <v>185938.21</v>
      </c>
      <c r="D16" s="1">
        <v>185938.21</v>
      </c>
      <c r="E16" s="1">
        <v>0</v>
      </c>
      <c r="F16" s="1">
        <f t="shared" si="1"/>
        <v>264.67999999999302</v>
      </c>
      <c r="G16" s="1">
        <f t="shared" si="2"/>
        <v>264.67999999999302</v>
      </c>
      <c r="H16" s="1">
        <f t="shared" si="2"/>
        <v>0</v>
      </c>
      <c r="I16" s="1">
        <f>'[2]ПРОВЕРКА прогр-непрогр'!J15</f>
        <v>186202.88999999998</v>
      </c>
      <c r="J16" s="1">
        <f t="shared" si="3"/>
        <v>186202.88999999998</v>
      </c>
      <c r="K16" s="1">
        <v>0</v>
      </c>
      <c r="L16" s="78">
        <f>'[3]ПРОВЕРКА прогр-непрогр'!J15</f>
        <v>185938.21</v>
      </c>
      <c r="M16" s="78">
        <f t="shared" si="0"/>
        <v>264.67999999999302</v>
      </c>
    </row>
    <row r="17" spans="1:14" s="79" customFormat="1" ht="18.75">
      <c r="A17" s="7" t="s">
        <v>36</v>
      </c>
      <c r="B17" s="6" t="s">
        <v>35</v>
      </c>
      <c r="C17" s="1">
        <v>10454.290000000001</v>
      </c>
      <c r="D17" s="1">
        <v>10454.290000000001</v>
      </c>
      <c r="E17" s="1">
        <v>0</v>
      </c>
      <c r="F17" s="1">
        <f t="shared" si="1"/>
        <v>0</v>
      </c>
      <c r="G17" s="1">
        <f t="shared" si="2"/>
        <v>0</v>
      </c>
      <c r="H17" s="1">
        <f t="shared" si="2"/>
        <v>0</v>
      </c>
      <c r="I17" s="1">
        <f>'[2]ПРОВЕРКА прогр-непрогр'!J16</f>
        <v>10454.290000000001</v>
      </c>
      <c r="J17" s="1">
        <f t="shared" si="3"/>
        <v>10454.290000000001</v>
      </c>
      <c r="K17" s="1">
        <v>0</v>
      </c>
      <c r="L17" s="78">
        <f>'[3]ПРОВЕРКА прогр-непрогр'!J16</f>
        <v>10454.290000000001</v>
      </c>
      <c r="M17" s="78">
        <f t="shared" si="0"/>
        <v>0</v>
      </c>
    </row>
    <row r="18" spans="1:14" s="79" customFormat="1" ht="31.5">
      <c r="A18" s="7" t="s">
        <v>34</v>
      </c>
      <c r="B18" s="6" t="s">
        <v>33</v>
      </c>
      <c r="C18" s="1">
        <v>260300</v>
      </c>
      <c r="D18" s="1">
        <v>260300</v>
      </c>
      <c r="E18" s="1">
        <v>0</v>
      </c>
      <c r="F18" s="1">
        <f t="shared" si="1"/>
        <v>0</v>
      </c>
      <c r="G18" s="1">
        <f t="shared" si="2"/>
        <v>0</v>
      </c>
      <c r="H18" s="1">
        <f t="shared" si="2"/>
        <v>0</v>
      </c>
      <c r="I18" s="1">
        <f>'[2]ПРОВЕРКА прогр-непрогр'!J17</f>
        <v>260300</v>
      </c>
      <c r="J18" s="1">
        <f t="shared" si="3"/>
        <v>260300</v>
      </c>
      <c r="K18" s="1">
        <v>0</v>
      </c>
      <c r="L18" s="78">
        <f>'[3]ПРОВЕРКА прогр-непрогр'!J17</f>
        <v>260300</v>
      </c>
      <c r="M18" s="78">
        <f t="shared" si="0"/>
        <v>0</v>
      </c>
    </row>
    <row r="19" spans="1:14" ht="47.25">
      <c r="A19" s="7" t="s">
        <v>32</v>
      </c>
      <c r="B19" s="6" t="s">
        <v>31</v>
      </c>
      <c r="C19" s="1">
        <v>7420.5099999999993</v>
      </c>
      <c r="D19" s="1">
        <v>7420.5099999999993</v>
      </c>
      <c r="E19" s="1">
        <v>0</v>
      </c>
      <c r="F19" s="1">
        <f t="shared" si="1"/>
        <v>0</v>
      </c>
      <c r="G19" s="1">
        <f t="shared" si="2"/>
        <v>0</v>
      </c>
      <c r="H19" s="1">
        <f t="shared" si="2"/>
        <v>0</v>
      </c>
      <c r="I19" s="1">
        <f>'[2]ПРОВЕРКА прогр-непрогр'!J18</f>
        <v>7420.5099999999993</v>
      </c>
      <c r="J19" s="1">
        <f t="shared" si="3"/>
        <v>7420.5099999999993</v>
      </c>
      <c r="K19" s="1">
        <v>0</v>
      </c>
      <c r="L19" s="78">
        <f>'[3]ПРОВЕРКА прогр-непрогр'!J18</f>
        <v>7420.5099999999993</v>
      </c>
      <c r="M19" s="78">
        <f t="shared" si="0"/>
        <v>0</v>
      </c>
    </row>
    <row r="20" spans="1:14" ht="18.75">
      <c r="A20" s="7" t="s">
        <v>30</v>
      </c>
      <c r="B20" s="6" t="s">
        <v>29</v>
      </c>
      <c r="C20" s="1">
        <v>13698.720000000001</v>
      </c>
      <c r="D20" s="1">
        <v>13698.720000000001</v>
      </c>
      <c r="E20" s="1">
        <v>0</v>
      </c>
      <c r="F20" s="1">
        <f t="shared" si="1"/>
        <v>0</v>
      </c>
      <c r="G20" s="1">
        <f t="shared" si="2"/>
        <v>0</v>
      </c>
      <c r="H20" s="1">
        <f t="shared" si="2"/>
        <v>0</v>
      </c>
      <c r="I20" s="1">
        <f>'[2]ПРОВЕРКА прогр-непрогр'!J19</f>
        <v>13698.720000000001</v>
      </c>
      <c r="J20" s="1">
        <f t="shared" si="3"/>
        <v>13698.720000000001</v>
      </c>
      <c r="K20" s="1">
        <v>0</v>
      </c>
      <c r="L20" s="78">
        <f>'[3]ПРОВЕРКА прогр-непрогр'!J19</f>
        <v>13698.720000000001</v>
      </c>
      <c r="M20" s="78">
        <f t="shared" si="0"/>
        <v>0</v>
      </c>
    </row>
    <row r="21" spans="1:14" s="79" customFormat="1" ht="31.5">
      <c r="A21" s="7" t="s">
        <v>28</v>
      </c>
      <c r="B21" s="6" t="s">
        <v>27</v>
      </c>
      <c r="C21" s="1">
        <v>260</v>
      </c>
      <c r="D21" s="1">
        <v>260</v>
      </c>
      <c r="E21" s="1">
        <v>0</v>
      </c>
      <c r="F21" s="1">
        <f t="shared" si="1"/>
        <v>0</v>
      </c>
      <c r="G21" s="1">
        <f t="shared" si="2"/>
        <v>0</v>
      </c>
      <c r="H21" s="1">
        <f t="shared" si="2"/>
        <v>0</v>
      </c>
      <c r="I21" s="1">
        <f>'[2]ПРОВЕРКА прогр-непрогр'!J20</f>
        <v>260</v>
      </c>
      <c r="J21" s="1">
        <f t="shared" si="3"/>
        <v>260</v>
      </c>
      <c r="K21" s="1">
        <v>0</v>
      </c>
      <c r="L21" s="78">
        <f>'[3]ПРОВЕРКА прогр-непрогр'!J20</f>
        <v>260</v>
      </c>
      <c r="M21" s="78">
        <f t="shared" si="0"/>
        <v>0</v>
      </c>
    </row>
    <row r="22" spans="1:14" s="79" customFormat="1" ht="47.25">
      <c r="A22" s="7" t="s">
        <v>26</v>
      </c>
      <c r="B22" s="6" t="s">
        <v>25</v>
      </c>
      <c r="C22" s="1">
        <v>109823.27000000002</v>
      </c>
      <c r="D22" s="1">
        <v>109823.27000000002</v>
      </c>
      <c r="E22" s="1">
        <v>0</v>
      </c>
      <c r="F22" s="1">
        <f t="shared" si="1"/>
        <v>0</v>
      </c>
      <c r="G22" s="1">
        <f t="shared" si="2"/>
        <v>0</v>
      </c>
      <c r="H22" s="1">
        <f t="shared" si="2"/>
        <v>0</v>
      </c>
      <c r="I22" s="1">
        <f>'[2]ПРОВЕРКА прогр-непрогр'!J21</f>
        <v>109823.27000000002</v>
      </c>
      <c r="J22" s="1">
        <f t="shared" si="3"/>
        <v>109823.27000000002</v>
      </c>
      <c r="K22" s="1">
        <v>0</v>
      </c>
      <c r="L22" s="78">
        <f>'[3]ПРОВЕРКА прогр-непрогр'!J21</f>
        <v>109823.27000000002</v>
      </c>
      <c r="M22" s="78">
        <f t="shared" si="0"/>
        <v>0</v>
      </c>
    </row>
    <row r="23" spans="1:14" ht="31.5">
      <c r="A23" s="7" t="s">
        <v>24</v>
      </c>
      <c r="B23" s="6" t="s">
        <v>23</v>
      </c>
      <c r="C23" s="1">
        <v>6653.0499999999993</v>
      </c>
      <c r="D23" s="1">
        <v>6653.0499999999993</v>
      </c>
      <c r="E23" s="1">
        <v>0</v>
      </c>
      <c r="F23" s="1">
        <f t="shared" si="1"/>
        <v>0</v>
      </c>
      <c r="G23" s="1">
        <f t="shared" si="2"/>
        <v>0</v>
      </c>
      <c r="H23" s="1">
        <f t="shared" si="2"/>
        <v>0</v>
      </c>
      <c r="I23" s="1">
        <f>'[2]ПРОВЕРКА прогр-непрогр'!J22</f>
        <v>6653.0499999999993</v>
      </c>
      <c r="J23" s="1">
        <f t="shared" si="3"/>
        <v>6653.0499999999993</v>
      </c>
      <c r="K23" s="1">
        <v>0</v>
      </c>
      <c r="L23" s="78">
        <f>'[3]ПРОВЕРКА прогр-непрогр'!J22</f>
        <v>6653.0499999999993</v>
      </c>
      <c r="M23" s="78">
        <f t="shared" si="0"/>
        <v>0</v>
      </c>
    </row>
    <row r="24" spans="1:14" s="79" customFormat="1" ht="63">
      <c r="A24" s="7" t="s">
        <v>22</v>
      </c>
      <c r="B24" s="6" t="s">
        <v>21</v>
      </c>
      <c r="C24" s="1">
        <v>85945.53</v>
      </c>
      <c r="D24" s="1">
        <v>85945.53</v>
      </c>
      <c r="E24" s="1">
        <v>0</v>
      </c>
      <c r="F24" s="1">
        <f t="shared" si="1"/>
        <v>0</v>
      </c>
      <c r="G24" s="1">
        <f t="shared" si="2"/>
        <v>0</v>
      </c>
      <c r="H24" s="1">
        <f t="shared" si="2"/>
        <v>0</v>
      </c>
      <c r="I24" s="1">
        <f>'[2]ПРОВЕРКА прогр-непрогр'!J23</f>
        <v>85945.53</v>
      </c>
      <c r="J24" s="1">
        <f t="shared" si="3"/>
        <v>85945.53</v>
      </c>
      <c r="K24" s="1">
        <v>0</v>
      </c>
      <c r="L24" s="78">
        <f>'[3]ПРОВЕРКА прогр-непрогр'!J23</f>
        <v>85945.53</v>
      </c>
      <c r="M24" s="78">
        <f t="shared" si="0"/>
        <v>0</v>
      </c>
    </row>
    <row r="25" spans="1:14" s="79" customFormat="1" ht="31.5">
      <c r="A25" s="7" t="s">
        <v>20</v>
      </c>
      <c r="B25" s="6" t="s">
        <v>19</v>
      </c>
      <c r="C25" s="1">
        <v>9359.34</v>
      </c>
      <c r="D25" s="1">
        <v>9359.34</v>
      </c>
      <c r="E25" s="1">
        <v>0</v>
      </c>
      <c r="F25" s="1">
        <f t="shared" si="1"/>
        <v>0</v>
      </c>
      <c r="G25" s="1">
        <f t="shared" si="2"/>
        <v>0</v>
      </c>
      <c r="H25" s="1">
        <f t="shared" si="2"/>
        <v>0</v>
      </c>
      <c r="I25" s="1">
        <f>'[2]ПРОВЕРКА прогр-непрогр'!J24</f>
        <v>9359.34</v>
      </c>
      <c r="J25" s="1">
        <f t="shared" si="3"/>
        <v>9359.34</v>
      </c>
      <c r="K25" s="1">
        <v>0</v>
      </c>
      <c r="L25" s="78">
        <f>'[3]ПРОВЕРКА прогр-непрогр'!J24</f>
        <v>9359.34</v>
      </c>
      <c r="M25" s="78">
        <f t="shared" si="0"/>
        <v>0</v>
      </c>
    </row>
    <row r="26" spans="1:14" ht="18.75">
      <c r="A26" s="7" t="s">
        <v>18</v>
      </c>
      <c r="B26" s="6" t="s">
        <v>17</v>
      </c>
      <c r="C26" s="1">
        <v>2944</v>
      </c>
      <c r="D26" s="1">
        <v>2944</v>
      </c>
      <c r="E26" s="1">
        <v>0</v>
      </c>
      <c r="F26" s="1">
        <f t="shared" si="1"/>
        <v>0</v>
      </c>
      <c r="G26" s="1">
        <f t="shared" si="2"/>
        <v>0</v>
      </c>
      <c r="H26" s="1">
        <f t="shared" si="2"/>
        <v>0</v>
      </c>
      <c r="I26" s="1">
        <f>'[2]ПРОВЕРКА прогр-непрогр'!J25</f>
        <v>2944</v>
      </c>
      <c r="J26" s="1">
        <f t="shared" si="3"/>
        <v>2944</v>
      </c>
      <c r="K26" s="1">
        <v>0</v>
      </c>
      <c r="L26" s="78">
        <f>'[3]ПРОВЕРКА прогр-непрогр'!J25</f>
        <v>2944</v>
      </c>
      <c r="M26" s="78">
        <f t="shared" si="0"/>
        <v>0</v>
      </c>
    </row>
    <row r="27" spans="1:14" ht="31.5">
      <c r="A27" s="7" t="s">
        <v>16</v>
      </c>
      <c r="B27" s="6" t="s">
        <v>15</v>
      </c>
      <c r="C27" s="1">
        <v>12090.21</v>
      </c>
      <c r="D27" s="1">
        <v>12090.21</v>
      </c>
      <c r="E27" s="1">
        <v>0</v>
      </c>
      <c r="F27" s="1">
        <f t="shared" si="1"/>
        <v>0</v>
      </c>
      <c r="G27" s="1">
        <f t="shared" ref="G27:H27" si="4">J27-D27</f>
        <v>0</v>
      </c>
      <c r="H27" s="1">
        <f t="shared" si="4"/>
        <v>0</v>
      </c>
      <c r="I27" s="1">
        <f>'[2]МП и неМП'!G730</f>
        <v>12090.21</v>
      </c>
      <c r="J27" s="1">
        <f t="shared" si="3"/>
        <v>12090.21</v>
      </c>
      <c r="K27" s="1">
        <v>0</v>
      </c>
      <c r="L27" s="78">
        <f>'[3]ПРОВЕРКА прогр-непрогр'!J26</f>
        <v>12090.21</v>
      </c>
      <c r="M27" s="78">
        <f t="shared" si="0"/>
        <v>0</v>
      </c>
    </row>
    <row r="28" spans="1:14" ht="18.75">
      <c r="A28" s="81"/>
      <c r="B28" s="4" t="s">
        <v>14</v>
      </c>
      <c r="C28" s="1">
        <v>8170346.4800000014</v>
      </c>
      <c r="D28" s="1">
        <v>3824683.1799999997</v>
      </c>
      <c r="E28" s="1">
        <v>4345663.3000000007</v>
      </c>
      <c r="F28" s="1">
        <f>F9+F10+F11+F12+F13+F14+F15+F16+F17+F18+F19+F20+F21+F22+F23+F24+F25+F26+F27</f>
        <v>8278.6200000005774</v>
      </c>
      <c r="G28" s="1">
        <f t="shared" ref="G28:H28" si="5">G9+G10+G11+G12+G13+G14+G15+G16+G17+G18+G19+G20+G21+G22+G23+G24+G25+G26+G27</f>
        <v>8278.6200000005774</v>
      </c>
      <c r="H28" s="1">
        <f t="shared" si="5"/>
        <v>0</v>
      </c>
      <c r="I28" s="1">
        <f>I9+I10+I11+I12+I13+I14+I15+I16+I17+I18+I19+I20+I21+I22+I23+I24+I25+I26+I27</f>
        <v>8178625.1000000006</v>
      </c>
      <c r="J28" s="1">
        <f t="shared" ref="J28:K28" si="6">J9+J10+J11+J12+J13+J14+J15+J16+J17+J18+J19+J20+J21+J22+J23+J24+J25+J26+J27</f>
        <v>3832961.8000000007</v>
      </c>
      <c r="K28" s="1">
        <f t="shared" si="6"/>
        <v>4345663.3000000007</v>
      </c>
      <c r="L28" s="78">
        <f>'[3]ПРОВЕРКА прогр-непрогр'!J27</f>
        <v>8156032.8700000001</v>
      </c>
      <c r="M28" s="78">
        <f t="shared" si="0"/>
        <v>22592.230000000447</v>
      </c>
    </row>
    <row r="30" spans="1:14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  <c r="L30" s="14"/>
      <c r="M30" s="14"/>
      <c r="N30" s="15"/>
    </row>
    <row r="31" spans="1:14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  <c r="L31" s="14"/>
      <c r="M31" s="14"/>
      <c r="N31" s="15"/>
    </row>
    <row r="32" spans="1:14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8" t="s">
        <v>80</v>
      </c>
      <c r="L32" s="14"/>
      <c r="M32" s="14"/>
      <c r="N32" s="18"/>
    </row>
    <row r="38" spans="1:19" ht="18.75">
      <c r="A38" s="3"/>
      <c r="B38" s="2" t="s">
        <v>13</v>
      </c>
      <c r="C38" s="1">
        <f>'[3]ПРОВЕРКА прогр-непрогр'!I27</f>
        <v>8152371.3899999997</v>
      </c>
      <c r="D38" s="1"/>
      <c r="E38" s="1"/>
      <c r="F38" s="1">
        <f>'[3]ПРОВЕРКА прогр-непрогр'!K27</f>
        <v>3661.4799999999814</v>
      </c>
      <c r="G38" s="1"/>
      <c r="H38" s="1"/>
      <c r="I38" s="1">
        <f>'[3]ПРОВЕРКА прогр-непрогр'!J27</f>
        <v>8156032.8700000001</v>
      </c>
      <c r="J38" s="1"/>
      <c r="K38" s="1"/>
    </row>
    <row r="39" spans="1:19" ht="18.75">
      <c r="A39" s="3"/>
      <c r="B39" s="2" t="s">
        <v>12</v>
      </c>
      <c r="C39" s="1">
        <v>0</v>
      </c>
      <c r="D39" s="1"/>
      <c r="E39" s="1"/>
      <c r="F39" s="1">
        <f t="shared" ref="F39:I39" si="7">F28-F38</f>
        <v>4617.140000000596</v>
      </c>
      <c r="G39" s="1"/>
      <c r="H39" s="1"/>
      <c r="I39" s="1">
        <f t="shared" si="7"/>
        <v>22592.230000000447</v>
      </c>
      <c r="J39" s="1"/>
      <c r="K39" s="1"/>
    </row>
    <row r="40" spans="1:19">
      <c r="J40" s="83"/>
    </row>
    <row r="41" spans="1:19">
      <c r="I41" s="83"/>
    </row>
    <row r="42" spans="1:19" ht="18.75">
      <c r="A42" s="3"/>
      <c r="B42" s="2" t="s">
        <v>1</v>
      </c>
      <c r="C42" s="1"/>
      <c r="D42" s="1"/>
      <c r="E42" s="1"/>
      <c r="F42" s="1"/>
      <c r="G42" s="1"/>
      <c r="H42" s="1"/>
      <c r="I42" s="1"/>
      <c r="J42" s="1"/>
      <c r="K42" s="1"/>
    </row>
    <row r="43" spans="1:19" ht="18.75">
      <c r="A43" s="3"/>
      <c r="B43" s="2" t="s">
        <v>203</v>
      </c>
      <c r="C43" s="1"/>
      <c r="D43" s="1"/>
      <c r="E43" s="1"/>
      <c r="F43" s="1"/>
      <c r="G43" s="1"/>
      <c r="H43" s="1"/>
      <c r="I43" s="1"/>
      <c r="J43" s="1"/>
      <c r="K43" s="1"/>
    </row>
    <row r="44" spans="1:19">
      <c r="I44" s="84"/>
      <c r="J44" s="84"/>
      <c r="K44" s="84"/>
    </row>
    <row r="45" spans="1:19" ht="27" customHeight="1">
      <c r="C45" s="85" t="s">
        <v>4</v>
      </c>
      <c r="D45" s="85" t="s">
        <v>3</v>
      </c>
      <c r="E45" s="85" t="s">
        <v>2</v>
      </c>
      <c r="F45" s="86" t="s">
        <v>5</v>
      </c>
      <c r="G45" s="86" t="s">
        <v>3</v>
      </c>
      <c r="H45" s="86" t="s">
        <v>2</v>
      </c>
      <c r="I45" s="87" t="s">
        <v>4</v>
      </c>
      <c r="J45" s="87" t="s">
        <v>3</v>
      </c>
      <c r="K45" s="87" t="s">
        <v>2</v>
      </c>
      <c r="L45" s="83"/>
      <c r="M45" s="83"/>
      <c r="N45" s="83"/>
      <c r="O45" s="82" t="s">
        <v>10</v>
      </c>
      <c r="P45" s="82" t="s">
        <v>9</v>
      </c>
      <c r="Q45" s="73"/>
      <c r="R45" s="88" t="s">
        <v>8</v>
      </c>
      <c r="S45" s="82" t="s">
        <v>7</v>
      </c>
    </row>
    <row r="46" spans="1:19">
      <c r="C46" s="89">
        <v>8924272.6199999992</v>
      </c>
      <c r="D46" s="89">
        <v>4607121.43</v>
      </c>
      <c r="E46" s="89">
        <v>4317151.1899999995</v>
      </c>
      <c r="F46" s="83">
        <f>SUM(G46:H46)</f>
        <v>8471.3300000005693</v>
      </c>
      <c r="G46" s="83">
        <f>G28+'[3]прил. 3 по неМП 2021'!G28</f>
        <v>8471.3300000005693</v>
      </c>
      <c r="H46" s="83">
        <f>H28+'[3]прил. 3 по неМП 2021'!H28</f>
        <v>0</v>
      </c>
      <c r="I46" s="90">
        <f>SUM(J46:K46)</f>
        <v>9187889.2100000009</v>
      </c>
      <c r="J46" s="90">
        <f>J28+'[3]прил. 3 по неМП 2021'!J28</f>
        <v>4767560.9700000007</v>
      </c>
      <c r="K46" s="90">
        <f>K28+'[3]прил. 3 по неМП 2021'!K28</f>
        <v>4420328.2400000012</v>
      </c>
      <c r="L46" s="78"/>
      <c r="M46" s="78"/>
      <c r="N46" s="78"/>
      <c r="O46" s="91"/>
    </row>
    <row r="47" spans="1:19">
      <c r="C47" s="83"/>
      <c r="D47" s="83"/>
      <c r="J47" s="83"/>
      <c r="K47" s="83"/>
      <c r="L47" s="78"/>
    </row>
    <row r="48" spans="1:19">
      <c r="J48" s="83"/>
      <c r="K48" s="83"/>
      <c r="L48" s="78"/>
    </row>
    <row r="49" spans="5:12">
      <c r="E49" s="92"/>
      <c r="F49" s="93"/>
      <c r="G49" s="93"/>
      <c r="H49" s="93"/>
      <c r="I49" s="93">
        <f>'[3]ПРОВ по ГРБС 2021'!L29</f>
        <v>9165296.9800000004</v>
      </c>
      <c r="J49" s="93">
        <f>'[3]ПРОВ по ГРБС 2021'!L30</f>
        <v>4744968.74</v>
      </c>
      <c r="K49" s="93">
        <f>'[3]ПРОВ по ГРБС 2021'!L31</f>
        <v>4420328.24</v>
      </c>
      <c r="L49" s="78"/>
    </row>
    <row r="50" spans="5:12">
      <c r="E50" s="93"/>
      <c r="F50" s="93"/>
      <c r="G50" s="93"/>
      <c r="H50" s="93"/>
      <c r="I50" s="93">
        <f t="shared" ref="I50:K50" si="8">I46-I49</f>
        <v>22592.230000000447</v>
      </c>
      <c r="J50" s="93">
        <f t="shared" si="8"/>
        <v>22592.230000000447</v>
      </c>
      <c r="K50" s="93">
        <f t="shared" si="8"/>
        <v>0</v>
      </c>
      <c r="L50" s="78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83" right="0.15748031496062992" top="0.25" bottom="0.27559055118110237" header="0.25" footer="0.19685039370078741"/>
  <pageSetup paperSize="9" scale="56" orientation="landscape" horizontalDpi="1200" verticalDpi="1200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99"/>
  </sheetPr>
  <dimension ref="A1:M34"/>
  <sheetViews>
    <sheetView showGridLines="0" view="pageBreakPreview" zoomScale="85" zoomScaleSheetLayoutView="85" workbookViewId="0">
      <pane xSplit="2" ySplit="9" topLeftCell="C10" activePane="bottomRight" state="frozen"/>
      <selection activeCell="B16" sqref="B16"/>
      <selection pane="topRight" activeCell="B16" sqref="B16"/>
      <selection pane="bottomLeft" activeCell="B16" sqref="B16"/>
      <selection pane="bottomRight" activeCell="K3" sqref="K3"/>
    </sheetView>
  </sheetViews>
  <sheetFormatPr defaultColWidth="6.26953125" defaultRowHeight="15" customHeight="1"/>
  <cols>
    <col min="1" max="1" width="6.26953125" style="102"/>
    <col min="2" max="2" width="40.1796875" style="102" customWidth="1"/>
    <col min="3" max="3" width="15.90625" style="117" customWidth="1"/>
    <col min="4" max="4" width="10" style="117" customWidth="1"/>
    <col min="5" max="5" width="9.90625" style="117" customWidth="1"/>
    <col min="6" max="6" width="8.90625" style="106" customWidth="1"/>
    <col min="7" max="7" width="9" style="106" customWidth="1"/>
    <col min="8" max="8" width="9.6328125" style="106" customWidth="1"/>
    <col min="9" max="9" width="11.36328125" style="107" customWidth="1"/>
    <col min="10" max="10" width="10.1796875" style="107" customWidth="1"/>
    <col min="11" max="11" width="10.7265625" style="107" customWidth="1"/>
    <col min="12" max="12" width="9.36328125" style="102" bestFit="1" customWidth="1"/>
    <col min="13" max="13" width="7.90625" style="102" customWidth="1"/>
    <col min="14" max="16384" width="6.26953125" style="102"/>
  </cols>
  <sheetData>
    <row r="1" spans="1:13" s="100" customFormat="1" ht="15.75">
      <c r="A1" s="101"/>
      <c r="B1" s="101"/>
      <c r="C1" s="118"/>
      <c r="D1" s="101"/>
      <c r="E1" s="101"/>
      <c r="F1" s="101"/>
      <c r="G1" s="101"/>
      <c r="H1" s="101"/>
      <c r="I1" s="119"/>
      <c r="J1" s="119"/>
      <c r="K1" s="120" t="s">
        <v>102</v>
      </c>
      <c r="L1" s="102"/>
      <c r="M1" s="102"/>
    </row>
    <row r="2" spans="1:13" s="100" customFormat="1" ht="15.75">
      <c r="A2" s="101"/>
      <c r="B2" s="101"/>
      <c r="C2" s="118"/>
      <c r="D2" s="101"/>
      <c r="E2" s="101"/>
      <c r="F2" s="101"/>
      <c r="G2" s="101"/>
      <c r="H2" s="101"/>
      <c r="I2" s="119"/>
      <c r="J2" s="119"/>
      <c r="K2" s="120" t="s">
        <v>74</v>
      </c>
      <c r="L2" s="102"/>
      <c r="M2" s="102"/>
    </row>
    <row r="3" spans="1:13" s="100" customFormat="1" ht="15.75">
      <c r="A3" s="101"/>
      <c r="B3" s="101"/>
      <c r="C3" s="118"/>
      <c r="D3" s="101"/>
      <c r="E3" s="101"/>
      <c r="F3" s="101"/>
      <c r="G3" s="101"/>
      <c r="H3" s="101"/>
      <c r="I3" s="119"/>
      <c r="J3" s="119"/>
      <c r="K3" s="120" t="s">
        <v>101</v>
      </c>
      <c r="L3" s="102"/>
      <c r="M3" s="102"/>
    </row>
    <row r="4" spans="1:13" ht="15" customHeight="1">
      <c r="A4" s="106"/>
      <c r="B4" s="290" t="s">
        <v>206</v>
      </c>
      <c r="C4" s="290"/>
      <c r="D4" s="290"/>
      <c r="E4" s="290"/>
      <c r="F4" s="290"/>
      <c r="G4" s="290"/>
      <c r="H4" s="290"/>
      <c r="I4" s="290"/>
      <c r="J4" s="290"/>
      <c r="K4" s="290"/>
      <c r="L4" s="103"/>
      <c r="M4" s="103"/>
    </row>
    <row r="5" spans="1:13" ht="15" customHeight="1">
      <c r="A5" s="106"/>
      <c r="B5" s="290" t="s">
        <v>207</v>
      </c>
      <c r="C5" s="290"/>
      <c r="D5" s="290"/>
      <c r="E5" s="290"/>
      <c r="F5" s="290"/>
      <c r="G5" s="290"/>
      <c r="H5" s="290"/>
      <c r="I5" s="290"/>
      <c r="J5" s="290"/>
      <c r="K5" s="290"/>
      <c r="L5" s="103"/>
      <c r="M5" s="103"/>
    </row>
    <row r="6" spans="1:13" ht="15" customHeight="1">
      <c r="A6" s="106"/>
      <c r="B6" s="66"/>
      <c r="C6" s="104"/>
      <c r="D6" s="105"/>
      <c r="E6" s="105"/>
      <c r="I6" s="121"/>
      <c r="J6" s="121"/>
      <c r="K6" s="122" t="s">
        <v>72</v>
      </c>
    </row>
    <row r="7" spans="1:13" ht="15.6" customHeight="1">
      <c r="A7" s="291" t="s">
        <v>71</v>
      </c>
      <c r="B7" s="268" t="s">
        <v>70</v>
      </c>
      <c r="C7" s="274" t="s">
        <v>205</v>
      </c>
      <c r="D7" s="276" t="s">
        <v>67</v>
      </c>
      <c r="E7" s="278"/>
      <c r="F7" s="276" t="s">
        <v>69</v>
      </c>
      <c r="G7" s="277"/>
      <c r="H7" s="278"/>
      <c r="I7" s="279" t="s">
        <v>68</v>
      </c>
      <c r="J7" s="276" t="s">
        <v>67</v>
      </c>
      <c r="K7" s="278"/>
    </row>
    <row r="8" spans="1:13" ht="94.5">
      <c r="A8" s="292"/>
      <c r="B8" s="268"/>
      <c r="C8" s="275"/>
      <c r="D8" s="98" t="s">
        <v>63</v>
      </c>
      <c r="E8" s="98" t="s">
        <v>62</v>
      </c>
      <c r="F8" s="98" t="s">
        <v>66</v>
      </c>
      <c r="G8" s="98" t="s">
        <v>65</v>
      </c>
      <c r="H8" s="98" t="s">
        <v>64</v>
      </c>
      <c r="I8" s="279"/>
      <c r="J8" s="98" t="s">
        <v>63</v>
      </c>
      <c r="K8" s="98" t="s">
        <v>62</v>
      </c>
      <c r="L8" s="73"/>
      <c r="M8" s="73"/>
    </row>
    <row r="9" spans="1:13" s="108" customFormat="1" ht="15" customHeight="1">
      <c r="A9" s="94">
        <v>1</v>
      </c>
      <c r="B9" s="94">
        <v>2</v>
      </c>
      <c r="C9" s="94">
        <v>3</v>
      </c>
      <c r="D9" s="94">
        <v>4</v>
      </c>
      <c r="E9" s="94">
        <v>5</v>
      </c>
      <c r="F9" s="94">
        <v>6</v>
      </c>
      <c r="G9" s="94">
        <v>7</v>
      </c>
      <c r="H9" s="94">
        <v>8</v>
      </c>
      <c r="I9" s="95">
        <v>9</v>
      </c>
      <c r="J9" s="95">
        <v>10</v>
      </c>
      <c r="K9" s="95">
        <v>11</v>
      </c>
    </row>
    <row r="10" spans="1:13" s="110" customFormat="1" ht="15.75">
      <c r="A10" s="7">
        <v>70</v>
      </c>
      <c r="B10" s="6" t="s">
        <v>81</v>
      </c>
      <c r="C10" s="96">
        <v>56750.700000000004</v>
      </c>
      <c r="D10" s="96">
        <v>56750.700000000004</v>
      </c>
      <c r="E10" s="96">
        <v>0</v>
      </c>
      <c r="F10" s="96">
        <v>0</v>
      </c>
      <c r="G10" s="96">
        <v>0</v>
      </c>
      <c r="H10" s="96">
        <v>0</v>
      </c>
      <c r="I10" s="96">
        <v>56750.700000000004</v>
      </c>
      <c r="J10" s="96">
        <v>56750.700000000004</v>
      </c>
      <c r="K10" s="96">
        <v>0</v>
      </c>
      <c r="L10" s="109">
        <f>'[2]ПРОВЕРКА прогр-непрогр'!J28</f>
        <v>56750.700000000004</v>
      </c>
      <c r="M10" s="109">
        <f>I10-L10</f>
        <v>0</v>
      </c>
    </row>
    <row r="11" spans="1:13" s="110" customFormat="1" ht="31.5">
      <c r="A11" s="7">
        <v>71</v>
      </c>
      <c r="B11" s="6" t="s">
        <v>82</v>
      </c>
      <c r="C11" s="96">
        <v>150541.66</v>
      </c>
      <c r="D11" s="96">
        <v>149477.68</v>
      </c>
      <c r="E11" s="96">
        <v>1063.98</v>
      </c>
      <c r="F11" s="96">
        <v>0</v>
      </c>
      <c r="G11" s="96">
        <v>0</v>
      </c>
      <c r="H11" s="96">
        <v>0</v>
      </c>
      <c r="I11" s="96">
        <v>150541.66</v>
      </c>
      <c r="J11" s="96">
        <v>149477.68</v>
      </c>
      <c r="K11" s="96">
        <v>1063.98</v>
      </c>
      <c r="L11" s="109">
        <f>'[2]ПРОВЕРКА прогр-непрогр'!J29</f>
        <v>150541.66</v>
      </c>
      <c r="M11" s="109">
        <f t="shared" ref="M11:M28" si="0">I11-L11</f>
        <v>0</v>
      </c>
    </row>
    <row r="12" spans="1:13" s="111" customFormat="1" ht="31.5">
      <c r="A12" s="7">
        <v>72</v>
      </c>
      <c r="B12" s="6" t="s">
        <v>83</v>
      </c>
      <c r="C12" s="96">
        <v>72966.209999999992</v>
      </c>
      <c r="D12" s="96">
        <v>72966.209999999992</v>
      </c>
      <c r="E12" s="96">
        <v>0</v>
      </c>
      <c r="F12" s="96">
        <v>0</v>
      </c>
      <c r="G12" s="96">
        <v>0</v>
      </c>
      <c r="H12" s="96">
        <v>0</v>
      </c>
      <c r="I12" s="96">
        <v>72966.209999999992</v>
      </c>
      <c r="J12" s="96">
        <v>72966.209999999992</v>
      </c>
      <c r="K12" s="96">
        <v>0</v>
      </c>
      <c r="L12" s="109">
        <f>'[2]ПРОВЕРКА прогр-непрогр'!J30</f>
        <v>72966.209999999992</v>
      </c>
      <c r="M12" s="109">
        <f t="shared" si="0"/>
        <v>0</v>
      </c>
    </row>
    <row r="13" spans="1:13" s="111" customFormat="1" ht="31.5">
      <c r="A13" s="7">
        <v>73</v>
      </c>
      <c r="B13" s="6" t="s">
        <v>84</v>
      </c>
      <c r="C13" s="96">
        <v>46274.19</v>
      </c>
      <c r="D13" s="96">
        <v>46274.19</v>
      </c>
      <c r="E13" s="96">
        <v>0</v>
      </c>
      <c r="F13" s="96">
        <v>0</v>
      </c>
      <c r="G13" s="96">
        <v>0</v>
      </c>
      <c r="H13" s="96">
        <v>0</v>
      </c>
      <c r="I13" s="96">
        <v>46274.19</v>
      </c>
      <c r="J13" s="96">
        <v>46274.19</v>
      </c>
      <c r="K13" s="96">
        <v>0</v>
      </c>
      <c r="L13" s="109">
        <f>'[2]ПРОВЕРКА прогр-непрогр'!J31</f>
        <v>46274.19</v>
      </c>
      <c r="M13" s="109">
        <f t="shared" si="0"/>
        <v>0</v>
      </c>
    </row>
    <row r="14" spans="1:13" s="110" customFormat="1" ht="31.5">
      <c r="A14" s="7">
        <v>74</v>
      </c>
      <c r="B14" s="6" t="s">
        <v>85</v>
      </c>
      <c r="C14" s="96">
        <v>31159.109999999997</v>
      </c>
      <c r="D14" s="96">
        <v>31159.109999999997</v>
      </c>
      <c r="E14" s="96">
        <v>0</v>
      </c>
      <c r="F14" s="96">
        <v>0</v>
      </c>
      <c r="G14" s="96">
        <v>0</v>
      </c>
      <c r="H14" s="96">
        <v>0</v>
      </c>
      <c r="I14" s="96">
        <v>31159.109999999997</v>
      </c>
      <c r="J14" s="96">
        <v>31159.109999999997</v>
      </c>
      <c r="K14" s="96">
        <v>0</v>
      </c>
      <c r="L14" s="109">
        <f>'[2]ПРОВЕРКА прогр-непрогр'!J32</f>
        <v>31159.109999999997</v>
      </c>
      <c r="M14" s="109">
        <f t="shared" si="0"/>
        <v>0</v>
      </c>
    </row>
    <row r="15" spans="1:13" s="111" customFormat="1" ht="31.5">
      <c r="A15" s="7">
        <v>75</v>
      </c>
      <c r="B15" s="6" t="s">
        <v>86</v>
      </c>
      <c r="C15" s="96">
        <v>34097.340000000004</v>
      </c>
      <c r="D15" s="96">
        <v>31781.500000000004</v>
      </c>
      <c r="E15" s="96">
        <v>2315.84</v>
      </c>
      <c r="F15" s="96">
        <v>19.760000000002037</v>
      </c>
      <c r="G15" s="96">
        <v>19.760000000002037</v>
      </c>
      <c r="H15" s="96">
        <v>0</v>
      </c>
      <c r="I15" s="96">
        <v>34117.100000000006</v>
      </c>
      <c r="J15" s="96">
        <v>31801.260000000006</v>
      </c>
      <c r="K15" s="96">
        <v>2315.84</v>
      </c>
      <c r="L15" s="109">
        <f>'[2]ПРОВЕРКА прогр-непрогр'!J33</f>
        <v>34117.100000000006</v>
      </c>
      <c r="M15" s="109">
        <f t="shared" si="0"/>
        <v>0</v>
      </c>
    </row>
    <row r="16" spans="1:13" s="111" customFormat="1" ht="31.5">
      <c r="A16" s="7">
        <v>76</v>
      </c>
      <c r="B16" s="6" t="s">
        <v>87</v>
      </c>
      <c r="C16" s="96">
        <v>15677.48</v>
      </c>
      <c r="D16" s="96">
        <v>15677.48</v>
      </c>
      <c r="E16" s="96">
        <v>0</v>
      </c>
      <c r="F16" s="96">
        <v>16.780000000000655</v>
      </c>
      <c r="G16" s="96">
        <v>16.780000000000655</v>
      </c>
      <c r="H16" s="96">
        <v>0</v>
      </c>
      <c r="I16" s="96">
        <v>15694.26</v>
      </c>
      <c r="J16" s="96">
        <v>15694.26</v>
      </c>
      <c r="K16" s="96">
        <v>0</v>
      </c>
      <c r="L16" s="109">
        <f>'[2]ПРОВЕРКА прогр-непрогр'!J34</f>
        <v>15694.26</v>
      </c>
      <c r="M16" s="109">
        <f t="shared" si="0"/>
        <v>0</v>
      </c>
    </row>
    <row r="17" spans="1:13" s="110" customFormat="1" ht="31.5">
      <c r="A17" s="7">
        <v>77</v>
      </c>
      <c r="B17" s="6" t="s">
        <v>88</v>
      </c>
      <c r="C17" s="96">
        <v>64853.23</v>
      </c>
      <c r="D17" s="96">
        <v>7527.68</v>
      </c>
      <c r="E17" s="96">
        <v>57325.55</v>
      </c>
      <c r="F17" s="96">
        <v>0</v>
      </c>
      <c r="G17" s="96">
        <v>0</v>
      </c>
      <c r="H17" s="96">
        <v>0</v>
      </c>
      <c r="I17" s="96">
        <v>64853.23</v>
      </c>
      <c r="J17" s="96">
        <v>7527.68</v>
      </c>
      <c r="K17" s="96">
        <v>57325.55</v>
      </c>
      <c r="L17" s="109">
        <f>'[2]ПРОВЕРКА прогр-непрогр'!J35</f>
        <v>64853.23</v>
      </c>
      <c r="M17" s="109">
        <f t="shared" si="0"/>
        <v>0</v>
      </c>
    </row>
    <row r="18" spans="1:13" s="110" customFormat="1" ht="31.5">
      <c r="A18" s="7">
        <v>78</v>
      </c>
      <c r="B18" s="6" t="s">
        <v>89</v>
      </c>
      <c r="C18" s="96">
        <v>18159.650000000001</v>
      </c>
      <c r="D18" s="96">
        <v>18159.650000000001</v>
      </c>
      <c r="E18" s="96">
        <v>0</v>
      </c>
      <c r="F18" s="96">
        <v>0</v>
      </c>
      <c r="G18" s="96">
        <v>0</v>
      </c>
      <c r="H18" s="96">
        <v>0</v>
      </c>
      <c r="I18" s="96">
        <v>18159.650000000001</v>
      </c>
      <c r="J18" s="96">
        <v>18159.650000000001</v>
      </c>
      <c r="K18" s="96">
        <v>0</v>
      </c>
      <c r="L18" s="109">
        <f>'[2]ПРОВЕРКА прогр-непрогр'!J36</f>
        <v>18159.650000000001</v>
      </c>
      <c r="M18" s="109">
        <f t="shared" si="0"/>
        <v>0</v>
      </c>
    </row>
    <row r="19" spans="1:13" s="110" customFormat="1" ht="31.5">
      <c r="A19" s="7">
        <v>80</v>
      </c>
      <c r="B19" s="6" t="s">
        <v>90</v>
      </c>
      <c r="C19" s="96">
        <v>34990.07</v>
      </c>
      <c r="D19" s="96">
        <v>33686.46</v>
      </c>
      <c r="E19" s="96">
        <v>1303.6099999999999</v>
      </c>
      <c r="F19" s="96">
        <v>0</v>
      </c>
      <c r="G19" s="96">
        <v>0</v>
      </c>
      <c r="H19" s="96">
        <v>0</v>
      </c>
      <c r="I19" s="96">
        <v>34990.07</v>
      </c>
      <c r="J19" s="96">
        <v>33686.46</v>
      </c>
      <c r="K19" s="96">
        <v>1303.6099999999999</v>
      </c>
      <c r="L19" s="109">
        <f>'[2]ПРОВЕРКА прогр-непрогр'!J37</f>
        <v>34990.07</v>
      </c>
      <c r="M19" s="109">
        <f t="shared" si="0"/>
        <v>0</v>
      </c>
    </row>
    <row r="20" spans="1:13" s="110" customFormat="1" ht="31.5">
      <c r="A20" s="7">
        <v>81</v>
      </c>
      <c r="B20" s="6" t="s">
        <v>91</v>
      </c>
      <c r="C20" s="96">
        <v>32812.660000000003</v>
      </c>
      <c r="D20" s="96">
        <v>31308.310000000005</v>
      </c>
      <c r="E20" s="96">
        <v>1504.35</v>
      </c>
      <c r="F20" s="96">
        <v>0</v>
      </c>
      <c r="G20" s="96">
        <v>0</v>
      </c>
      <c r="H20" s="96">
        <v>0</v>
      </c>
      <c r="I20" s="96">
        <v>32812.660000000003</v>
      </c>
      <c r="J20" s="96">
        <v>31308.310000000005</v>
      </c>
      <c r="K20" s="96">
        <v>1504.35</v>
      </c>
      <c r="L20" s="109">
        <f>'[2]ПРОВЕРКА прогр-непрогр'!J38</f>
        <v>32812.660000000003</v>
      </c>
      <c r="M20" s="109">
        <f t="shared" si="0"/>
        <v>0</v>
      </c>
    </row>
    <row r="21" spans="1:13" s="110" customFormat="1" ht="36.75" customHeight="1">
      <c r="A21" s="7">
        <v>82</v>
      </c>
      <c r="B21" s="6" t="s">
        <v>92</v>
      </c>
      <c r="C21" s="96">
        <v>45299.26</v>
      </c>
      <c r="D21" s="96">
        <v>43423.29</v>
      </c>
      <c r="E21" s="96">
        <v>1875.9699999999998</v>
      </c>
      <c r="F21" s="96">
        <v>0</v>
      </c>
      <c r="G21" s="96">
        <v>0</v>
      </c>
      <c r="H21" s="96">
        <v>0</v>
      </c>
      <c r="I21" s="96">
        <v>45299.26</v>
      </c>
      <c r="J21" s="96">
        <v>43423.29</v>
      </c>
      <c r="K21" s="96">
        <v>1875.9699999999998</v>
      </c>
      <c r="L21" s="109">
        <f>'[2]ПРОВЕРКА прогр-непрогр'!J39</f>
        <v>45299.26</v>
      </c>
      <c r="M21" s="109">
        <f t="shared" si="0"/>
        <v>0</v>
      </c>
    </row>
    <row r="22" spans="1:13" s="111" customFormat="1" ht="31.5">
      <c r="A22" s="97">
        <v>83</v>
      </c>
      <c r="B22" s="6" t="s">
        <v>93</v>
      </c>
      <c r="C22" s="96">
        <v>50858.84</v>
      </c>
      <c r="D22" s="96">
        <v>50858.84</v>
      </c>
      <c r="E22" s="96">
        <v>0</v>
      </c>
      <c r="F22" s="96">
        <v>0</v>
      </c>
      <c r="G22" s="96">
        <v>0</v>
      </c>
      <c r="H22" s="96">
        <v>0</v>
      </c>
      <c r="I22" s="96">
        <v>50858.84</v>
      </c>
      <c r="J22" s="96">
        <v>50858.84</v>
      </c>
      <c r="K22" s="96">
        <v>0</v>
      </c>
      <c r="L22" s="109">
        <f>'[2]ПРОВЕРКА прогр-непрогр'!J40</f>
        <v>50858.84</v>
      </c>
      <c r="M22" s="109">
        <f t="shared" si="0"/>
        <v>0</v>
      </c>
    </row>
    <row r="23" spans="1:13" s="111" customFormat="1" ht="31.5">
      <c r="A23" s="7">
        <v>84</v>
      </c>
      <c r="B23" s="6" t="s">
        <v>94</v>
      </c>
      <c r="C23" s="96">
        <v>53161.319999999992</v>
      </c>
      <c r="D23" s="96">
        <v>53161.319999999992</v>
      </c>
      <c r="E23" s="96">
        <v>0</v>
      </c>
      <c r="F23" s="96">
        <v>0</v>
      </c>
      <c r="G23" s="96">
        <v>0</v>
      </c>
      <c r="H23" s="96">
        <v>0</v>
      </c>
      <c r="I23" s="96">
        <v>53161.319999999992</v>
      </c>
      <c r="J23" s="96">
        <v>53161.319999999992</v>
      </c>
      <c r="K23" s="96">
        <v>0</v>
      </c>
      <c r="L23" s="109">
        <f>'[2]ПРОВЕРКА прогр-непрогр'!J41</f>
        <v>53161.319999999992</v>
      </c>
      <c r="M23" s="109">
        <f t="shared" si="0"/>
        <v>0</v>
      </c>
    </row>
    <row r="24" spans="1:13" s="110" customFormat="1" ht="47.25">
      <c r="A24" s="7">
        <v>85</v>
      </c>
      <c r="B24" s="6" t="s">
        <v>95</v>
      </c>
      <c r="C24" s="96">
        <v>15692.169999999998</v>
      </c>
      <c r="D24" s="96">
        <v>15692.169999999998</v>
      </c>
      <c r="E24" s="96">
        <v>0</v>
      </c>
      <c r="F24" s="96">
        <v>0</v>
      </c>
      <c r="G24" s="96">
        <v>0</v>
      </c>
      <c r="H24" s="96">
        <v>0</v>
      </c>
      <c r="I24" s="96">
        <v>15692.169999999998</v>
      </c>
      <c r="J24" s="96">
        <v>15692.169999999998</v>
      </c>
      <c r="K24" s="96">
        <v>0</v>
      </c>
      <c r="L24" s="109">
        <f>'[2]ПРОВЕРКА прогр-непрогр'!J42</f>
        <v>15692.169999999998</v>
      </c>
      <c r="M24" s="109">
        <f t="shared" si="0"/>
        <v>0</v>
      </c>
    </row>
    <row r="25" spans="1:13" s="110" customFormat="1" ht="30" customHeight="1">
      <c r="A25" s="7" t="s">
        <v>96</v>
      </c>
      <c r="B25" s="6" t="s">
        <v>97</v>
      </c>
      <c r="C25" s="96">
        <v>14926.169999999998</v>
      </c>
      <c r="D25" s="96">
        <v>14926.169999999998</v>
      </c>
      <c r="E25" s="96">
        <v>0</v>
      </c>
      <c r="F25" s="96">
        <v>0</v>
      </c>
      <c r="G25" s="96">
        <v>0</v>
      </c>
      <c r="H25" s="96">
        <v>0</v>
      </c>
      <c r="I25" s="96">
        <v>14926.169999999998</v>
      </c>
      <c r="J25" s="96">
        <v>14926.169999999998</v>
      </c>
      <c r="K25" s="96">
        <v>0</v>
      </c>
      <c r="L25" s="109">
        <f>'[2]ПРОВЕРКА прогр-непрогр'!J43</f>
        <v>14926.169999999998</v>
      </c>
      <c r="M25" s="109">
        <f t="shared" si="0"/>
        <v>0</v>
      </c>
    </row>
    <row r="26" spans="1:13" s="110" customFormat="1" ht="47.25">
      <c r="A26" s="7">
        <v>98</v>
      </c>
      <c r="B26" s="6" t="s">
        <v>98</v>
      </c>
      <c r="C26" s="96">
        <v>33795.61</v>
      </c>
      <c r="D26" s="96">
        <v>24519.97</v>
      </c>
      <c r="E26" s="96">
        <v>9275.64</v>
      </c>
      <c r="F26" s="96">
        <v>-8315.1600000000035</v>
      </c>
      <c r="G26" s="96">
        <v>-8315.1600000000035</v>
      </c>
      <c r="H26" s="96">
        <v>0</v>
      </c>
      <c r="I26" s="96">
        <v>25480.449999999997</v>
      </c>
      <c r="J26" s="96">
        <v>16204.809999999998</v>
      </c>
      <c r="K26" s="96">
        <v>9275.64</v>
      </c>
      <c r="L26" s="109">
        <f>'[2]ПРОВЕРКА прогр-непрогр'!J44</f>
        <v>25480.449999999997</v>
      </c>
      <c r="M26" s="109">
        <f t="shared" si="0"/>
        <v>0</v>
      </c>
    </row>
    <row r="27" spans="1:13" s="110" customFormat="1" ht="15.75">
      <c r="A27" s="7"/>
      <c r="B27" s="6" t="s">
        <v>100</v>
      </c>
      <c r="C27" s="96">
        <v>238001.78999999998</v>
      </c>
      <c r="D27" s="96">
        <v>238001.78999999998</v>
      </c>
      <c r="E27" s="96">
        <v>0</v>
      </c>
      <c r="F27" s="96">
        <v>0</v>
      </c>
      <c r="G27" s="96">
        <v>0</v>
      </c>
      <c r="H27" s="96">
        <v>0</v>
      </c>
      <c r="I27" s="96">
        <v>238001.78999999998</v>
      </c>
      <c r="J27" s="96">
        <v>238001.78999999998</v>
      </c>
      <c r="K27" s="96">
        <v>0</v>
      </c>
      <c r="L27" s="109">
        <f>'[2]ПРОВЕРКА прогр-непрогр'!J46</f>
        <v>238001.78999999998</v>
      </c>
      <c r="M27" s="109"/>
    </row>
    <row r="28" spans="1:13" s="109" customFormat="1" ht="15.75">
      <c r="A28" s="99"/>
      <c r="B28" s="55" t="s">
        <v>99</v>
      </c>
      <c r="C28" s="96">
        <v>1010017.46</v>
      </c>
      <c r="D28" s="96">
        <v>935352.52</v>
      </c>
      <c r="E28" s="96">
        <v>74664.94</v>
      </c>
      <c r="F28" s="96">
        <v>-8278.6200000000008</v>
      </c>
      <c r="G28" s="96">
        <v>-8278.6200000000008</v>
      </c>
      <c r="H28" s="96">
        <v>0</v>
      </c>
      <c r="I28" s="96">
        <v>1001738.8399999999</v>
      </c>
      <c r="J28" s="96">
        <v>927073.90000000014</v>
      </c>
      <c r="K28" s="96">
        <v>74664.94</v>
      </c>
      <c r="L28" s="109">
        <f>SUM(L10:L27)</f>
        <v>1001738.8399999999</v>
      </c>
      <c r="M28" s="109">
        <f t="shared" si="0"/>
        <v>0</v>
      </c>
    </row>
    <row r="29" spans="1:13" s="112" customFormat="1" ht="15" customHeight="1">
      <c r="B29" s="113"/>
      <c r="C29" s="114"/>
      <c r="D29" s="114"/>
      <c r="E29" s="114"/>
      <c r="F29" s="115"/>
      <c r="G29" s="115"/>
      <c r="H29" s="115"/>
      <c r="I29" s="116"/>
      <c r="J29" s="116"/>
      <c r="K29" s="116"/>
    </row>
    <row r="30" spans="1:13" s="112" customFormat="1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</row>
    <row r="31" spans="1:13" s="112" customFormat="1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</row>
    <row r="32" spans="1:13" s="112" customFormat="1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8" t="s">
        <v>80</v>
      </c>
    </row>
    <row r="33" spans="2:11" ht="19.149999999999999" customHeight="1">
      <c r="B33" s="2" t="s">
        <v>13</v>
      </c>
      <c r="C33" s="1">
        <f>'[2]ПРОВЕРКА прогр-непрогр'!I45</f>
        <v>772015.67</v>
      </c>
      <c r="D33" s="1"/>
      <c r="E33" s="1"/>
      <c r="F33" s="1">
        <f>'[2]ПРОВЕРКА прогр-непрогр'!K45+'[2]ПРОВЕРКА прогр-непрогр'!K46</f>
        <v>-8278.6200000001118</v>
      </c>
      <c r="G33" s="1"/>
      <c r="H33" s="1"/>
      <c r="I33" s="1">
        <f>'[2]ПРОВЕРКА прогр-непрогр'!J45+'[2]ПРОВЕРКА прогр-непрогр'!J46</f>
        <v>1001738.8399999999</v>
      </c>
      <c r="J33" s="1"/>
      <c r="K33" s="1"/>
    </row>
    <row r="34" spans="2:11" ht="19.149999999999999" customHeight="1">
      <c r="B34" s="2" t="s">
        <v>12</v>
      </c>
      <c r="C34" s="1">
        <v>0</v>
      </c>
      <c r="D34" s="1"/>
      <c r="E34" s="1"/>
      <c r="F34" s="1">
        <f t="shared" ref="F34:I34" si="1">F28-F33</f>
        <v>1.1095835361629725E-10</v>
      </c>
      <c r="G34" s="1"/>
      <c r="H34" s="1"/>
      <c r="I34" s="1">
        <f t="shared" si="1"/>
        <v>0</v>
      </c>
      <c r="J34" s="1"/>
      <c r="K34" s="1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41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81"/>
  <sheetViews>
    <sheetView view="pageBreakPreview" topLeftCell="A36" zoomScale="55" zoomScaleSheetLayoutView="55" workbookViewId="0">
      <selection activeCell="E51" sqref="E51"/>
    </sheetView>
  </sheetViews>
  <sheetFormatPr defaultRowHeight="23.25"/>
  <cols>
    <col min="1" max="1" width="4.36328125" style="188" customWidth="1"/>
    <col min="2" max="2" width="81.54296875" style="193" customWidth="1"/>
    <col min="3" max="3" width="20.81640625" style="194" customWidth="1"/>
    <col min="4" max="4" width="18.453125" style="195" customWidth="1"/>
    <col min="5" max="5" width="17.1796875" style="195" customWidth="1"/>
    <col min="6" max="6" width="20.08984375" style="195" customWidth="1"/>
    <col min="7" max="7" width="17.7265625" style="195" customWidth="1"/>
    <col min="8" max="8" width="17.90625" style="195" customWidth="1"/>
    <col min="9" max="9" width="21.08984375" style="195" customWidth="1"/>
    <col min="10" max="10" width="21.453125" style="195" customWidth="1"/>
    <col min="11" max="11" width="17.7265625" style="192" customWidth="1"/>
    <col min="12" max="12" width="8.7265625" style="175"/>
    <col min="13" max="13" width="15.6328125" style="175" customWidth="1"/>
    <col min="14" max="14" width="10" style="175" bestFit="1" customWidth="1"/>
    <col min="15" max="16384" width="8.7265625" style="175"/>
  </cols>
  <sheetData>
    <row r="1" spans="1:13" ht="30.75">
      <c r="B1" s="189"/>
      <c r="C1" s="190"/>
      <c r="D1" s="191"/>
      <c r="E1" s="191"/>
      <c r="F1" s="191"/>
      <c r="G1" s="191"/>
      <c r="H1" s="191"/>
      <c r="I1" s="191"/>
      <c r="J1" s="191"/>
      <c r="K1" s="203" t="s">
        <v>75</v>
      </c>
    </row>
    <row r="2" spans="1:13" ht="26.25">
      <c r="A2" s="293" t="s">
        <v>249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13" ht="12" customHeight="1">
      <c r="B3" s="294"/>
      <c r="C3" s="294"/>
      <c r="D3" s="294"/>
      <c r="E3" s="294"/>
      <c r="F3" s="294"/>
      <c r="G3" s="294"/>
      <c r="H3" s="294"/>
      <c r="I3" s="294"/>
      <c r="J3" s="294"/>
    </row>
    <row r="4" spans="1:13">
      <c r="J4" s="196"/>
      <c r="K4" s="196" t="s">
        <v>105</v>
      </c>
    </row>
    <row r="5" spans="1:13" ht="20.25">
      <c r="A5" s="295" t="s">
        <v>71</v>
      </c>
      <c r="B5" s="297" t="s">
        <v>70</v>
      </c>
      <c r="C5" s="299" t="s">
        <v>213</v>
      </c>
      <c r="D5" s="300"/>
      <c r="E5" s="301"/>
      <c r="F5" s="299" t="s">
        <v>237</v>
      </c>
      <c r="G5" s="300"/>
      <c r="H5" s="301"/>
      <c r="I5" s="302" t="s">
        <v>247</v>
      </c>
      <c r="J5" s="302"/>
      <c r="K5" s="302"/>
    </row>
    <row r="6" spans="1:13" ht="120" customHeight="1">
      <c r="A6" s="296"/>
      <c r="B6" s="298"/>
      <c r="C6" s="179" t="s">
        <v>252</v>
      </c>
      <c r="D6" s="179" t="s">
        <v>209</v>
      </c>
      <c r="E6" s="179" t="s">
        <v>225</v>
      </c>
      <c r="F6" s="179" t="str">
        <f>C6</f>
        <v>Решение СГД 
от 25.01.23 
№ 155</v>
      </c>
      <c r="G6" s="179" t="s">
        <v>209</v>
      </c>
      <c r="H6" s="179" t="s">
        <v>238</v>
      </c>
      <c r="I6" s="179" t="str">
        <f>C6</f>
        <v>Решение СГД 
от 25.01.23 
№ 155</v>
      </c>
      <c r="J6" s="179" t="s">
        <v>209</v>
      </c>
      <c r="K6" s="179" t="s">
        <v>225</v>
      </c>
    </row>
    <row r="7" spans="1:13">
      <c r="A7" s="180" t="s">
        <v>226</v>
      </c>
      <c r="B7" s="181" t="s">
        <v>60</v>
      </c>
      <c r="C7" s="180" t="s">
        <v>59</v>
      </c>
      <c r="D7" s="180" t="s">
        <v>58</v>
      </c>
      <c r="E7" s="180" t="s">
        <v>57</v>
      </c>
      <c r="F7" s="180" t="s">
        <v>56</v>
      </c>
      <c r="G7" s="180" t="s">
        <v>55</v>
      </c>
      <c r="H7" s="180" t="s">
        <v>54</v>
      </c>
      <c r="I7" s="180" t="s">
        <v>53</v>
      </c>
      <c r="J7" s="180" t="s">
        <v>34</v>
      </c>
      <c r="K7" s="180" t="s">
        <v>32</v>
      </c>
    </row>
    <row r="8" spans="1:13" ht="27.75">
      <c r="A8" s="180" t="s">
        <v>52</v>
      </c>
      <c r="B8" s="182" t="s">
        <v>51</v>
      </c>
      <c r="C8" s="183">
        <v>8611950.8599999994</v>
      </c>
      <c r="D8" s="183">
        <v>8620275.1099999994</v>
      </c>
      <c r="E8" s="183">
        <v>8324.25</v>
      </c>
      <c r="F8" s="183">
        <v>8607100.3399999999</v>
      </c>
      <c r="G8" s="183">
        <v>8607000.3399999999</v>
      </c>
      <c r="H8" s="183">
        <v>-100</v>
      </c>
      <c r="I8" s="183">
        <v>6512090.709999999</v>
      </c>
      <c r="J8" s="183">
        <v>6511990.709999999</v>
      </c>
      <c r="K8" s="183">
        <v>-100</v>
      </c>
    </row>
    <row r="9" spans="1:13" ht="52.5">
      <c r="A9" s="180" t="s">
        <v>50</v>
      </c>
      <c r="B9" s="182" t="s">
        <v>227</v>
      </c>
      <c r="C9" s="183">
        <v>5251.46</v>
      </c>
      <c r="D9" s="183">
        <v>5251.46</v>
      </c>
      <c r="E9" s="183">
        <v>0</v>
      </c>
      <c r="F9" s="183">
        <v>5251.46</v>
      </c>
      <c r="G9" s="183">
        <v>5251.46</v>
      </c>
      <c r="H9" s="183">
        <v>0</v>
      </c>
      <c r="I9" s="183">
        <v>5251.46</v>
      </c>
      <c r="J9" s="183">
        <v>5251.46</v>
      </c>
      <c r="K9" s="183">
        <v>0</v>
      </c>
    </row>
    <row r="10" spans="1:13" ht="52.5">
      <c r="A10" s="180" t="s">
        <v>48</v>
      </c>
      <c r="B10" s="182" t="s">
        <v>47</v>
      </c>
      <c r="C10" s="183">
        <v>2818197.33</v>
      </c>
      <c r="D10" s="183">
        <v>2818197.33</v>
      </c>
      <c r="E10" s="183">
        <v>0</v>
      </c>
      <c r="F10" s="183">
        <v>2200765.38</v>
      </c>
      <c r="G10" s="183">
        <v>2200765.38</v>
      </c>
      <c r="H10" s="183">
        <v>0</v>
      </c>
      <c r="I10" s="183">
        <v>2147108.12</v>
      </c>
      <c r="J10" s="183">
        <v>2147108.12</v>
      </c>
      <c r="K10" s="183">
        <v>0</v>
      </c>
    </row>
    <row r="11" spans="1:13" ht="78.75">
      <c r="A11" s="197" t="s">
        <v>46</v>
      </c>
      <c r="B11" s="182" t="s">
        <v>45</v>
      </c>
      <c r="C11" s="183">
        <v>2208012.66</v>
      </c>
      <c r="D11" s="183">
        <v>2463992.75</v>
      </c>
      <c r="E11" s="183">
        <v>255980.08999999985</v>
      </c>
      <c r="F11" s="183">
        <v>940476.32000000007</v>
      </c>
      <c r="G11" s="183">
        <v>940476.32000000007</v>
      </c>
      <c r="H11" s="183">
        <v>0</v>
      </c>
      <c r="I11" s="183">
        <v>941401.52</v>
      </c>
      <c r="J11" s="183">
        <v>941401.52</v>
      </c>
      <c r="K11" s="183">
        <v>0</v>
      </c>
      <c r="M11" s="198" t="s">
        <v>229</v>
      </c>
    </row>
    <row r="12" spans="1:13" ht="52.5">
      <c r="A12" s="180" t="s">
        <v>44</v>
      </c>
      <c r="B12" s="182" t="s">
        <v>43</v>
      </c>
      <c r="C12" s="183">
        <v>10025.02</v>
      </c>
      <c r="D12" s="183">
        <v>10025.02</v>
      </c>
      <c r="E12" s="183">
        <v>0</v>
      </c>
      <c r="F12" s="183">
        <v>9488.2999999999993</v>
      </c>
      <c r="G12" s="183">
        <v>9488.2999999999993</v>
      </c>
      <c r="H12" s="183">
        <v>0</v>
      </c>
      <c r="I12" s="183">
        <v>9488.2999999999993</v>
      </c>
      <c r="J12" s="183">
        <v>9488.2999999999993</v>
      </c>
      <c r="K12" s="183">
        <v>0</v>
      </c>
    </row>
    <row r="13" spans="1:13" ht="52.5">
      <c r="A13" s="180" t="s">
        <v>42</v>
      </c>
      <c r="B13" s="182" t="s">
        <v>41</v>
      </c>
      <c r="C13" s="183">
        <v>11548.650000000001</v>
      </c>
      <c r="D13" s="183">
        <v>11548.650000000001</v>
      </c>
      <c r="E13" s="183">
        <v>0</v>
      </c>
      <c r="F13" s="183">
        <v>16023.11</v>
      </c>
      <c r="G13" s="183">
        <v>16023.11</v>
      </c>
      <c r="H13" s="183">
        <v>0</v>
      </c>
      <c r="I13" s="183">
        <v>15547.890000000001</v>
      </c>
      <c r="J13" s="183">
        <v>15547.890000000001</v>
      </c>
      <c r="K13" s="183">
        <v>0</v>
      </c>
    </row>
    <row r="14" spans="1:13" ht="27.75">
      <c r="A14" s="180" t="s">
        <v>40</v>
      </c>
      <c r="B14" s="182" t="s">
        <v>39</v>
      </c>
      <c r="C14" s="183">
        <v>620263.41000000015</v>
      </c>
      <c r="D14" s="183">
        <v>623357.59000000008</v>
      </c>
      <c r="E14" s="183">
        <v>3094.1799999999348</v>
      </c>
      <c r="F14" s="183">
        <v>597780.91</v>
      </c>
      <c r="G14" s="183">
        <v>597780.91</v>
      </c>
      <c r="H14" s="183">
        <v>0</v>
      </c>
      <c r="I14" s="183">
        <v>599056.97000000009</v>
      </c>
      <c r="J14" s="183">
        <v>599056.97000000009</v>
      </c>
      <c r="K14" s="183">
        <v>0</v>
      </c>
    </row>
    <row r="15" spans="1:13" ht="52.5">
      <c r="A15" s="180" t="s">
        <v>38</v>
      </c>
      <c r="B15" s="182" t="s">
        <v>37</v>
      </c>
      <c r="C15" s="183">
        <v>268758.96999999997</v>
      </c>
      <c r="D15" s="183">
        <v>270136.81</v>
      </c>
      <c r="E15" s="183">
        <v>1377.8400000000256</v>
      </c>
      <c r="F15" s="183">
        <v>220931.34</v>
      </c>
      <c r="G15" s="183">
        <v>221207.88000000003</v>
      </c>
      <c r="H15" s="183">
        <v>276.54000000003725</v>
      </c>
      <c r="I15" s="183">
        <v>221123.63999999998</v>
      </c>
      <c r="J15" s="183">
        <v>221400.18000000002</v>
      </c>
      <c r="K15" s="183">
        <v>276.54000000003725</v>
      </c>
    </row>
    <row r="16" spans="1:13" ht="27.75">
      <c r="A16" s="180" t="s">
        <v>36</v>
      </c>
      <c r="B16" s="182" t="s">
        <v>35</v>
      </c>
      <c r="C16" s="183">
        <v>17908.41</v>
      </c>
      <c r="D16" s="183">
        <v>17908.41</v>
      </c>
      <c r="E16" s="183">
        <v>0</v>
      </c>
      <c r="F16" s="183">
        <v>15930.279999999999</v>
      </c>
      <c r="G16" s="183">
        <v>15730.279999999999</v>
      </c>
      <c r="H16" s="183">
        <v>-200</v>
      </c>
      <c r="I16" s="183">
        <v>15932.02</v>
      </c>
      <c r="J16" s="183">
        <v>15732.02</v>
      </c>
      <c r="K16" s="183">
        <v>-200</v>
      </c>
    </row>
    <row r="17" spans="1:14" ht="52.5">
      <c r="A17" s="180" t="s">
        <v>34</v>
      </c>
      <c r="B17" s="182" t="s">
        <v>33</v>
      </c>
      <c r="C17" s="183">
        <v>254800</v>
      </c>
      <c r="D17" s="183">
        <v>154800</v>
      </c>
      <c r="E17" s="183">
        <v>-100000</v>
      </c>
      <c r="F17" s="183">
        <v>254800</v>
      </c>
      <c r="G17" s="183">
        <v>254800</v>
      </c>
      <c r="H17" s="183">
        <v>0</v>
      </c>
      <c r="I17" s="183">
        <v>254800</v>
      </c>
      <c r="J17" s="183">
        <v>254800</v>
      </c>
      <c r="K17" s="183">
        <v>0</v>
      </c>
    </row>
    <row r="18" spans="1:14" ht="78.75">
      <c r="A18" s="180" t="s">
        <v>32</v>
      </c>
      <c r="B18" s="182" t="s">
        <v>31</v>
      </c>
      <c r="C18" s="183">
        <v>24843.309999999998</v>
      </c>
      <c r="D18" s="183">
        <v>29730.89</v>
      </c>
      <c r="E18" s="183">
        <v>4887.5800000000017</v>
      </c>
      <c r="F18" s="183">
        <v>11359.23</v>
      </c>
      <c r="G18" s="183">
        <v>11359.23</v>
      </c>
      <c r="H18" s="183">
        <v>0</v>
      </c>
      <c r="I18" s="183">
        <v>11400.36</v>
      </c>
      <c r="J18" s="183">
        <v>11400.36</v>
      </c>
      <c r="K18" s="183">
        <v>0</v>
      </c>
    </row>
    <row r="19" spans="1:14" ht="27.75">
      <c r="A19" s="180" t="s">
        <v>30</v>
      </c>
      <c r="B19" s="182" t="s">
        <v>29</v>
      </c>
      <c r="C19" s="183">
        <v>123823.17</v>
      </c>
      <c r="D19" s="183">
        <v>123823.17</v>
      </c>
      <c r="E19" s="183">
        <v>0</v>
      </c>
      <c r="F19" s="183">
        <v>123995.45</v>
      </c>
      <c r="G19" s="183">
        <v>123995.45</v>
      </c>
      <c r="H19" s="183">
        <v>0</v>
      </c>
      <c r="I19" s="183">
        <v>124174.64</v>
      </c>
      <c r="J19" s="183">
        <v>124174.64</v>
      </c>
      <c r="K19" s="183">
        <v>0</v>
      </c>
    </row>
    <row r="20" spans="1:14" ht="105">
      <c r="A20" s="180" t="s">
        <v>28</v>
      </c>
      <c r="B20" s="182" t="s">
        <v>243</v>
      </c>
      <c r="C20" s="183">
        <v>260</v>
      </c>
      <c r="D20" s="183">
        <v>260</v>
      </c>
      <c r="E20" s="183">
        <v>0</v>
      </c>
      <c r="F20" s="183">
        <v>260</v>
      </c>
      <c r="G20" s="183">
        <v>260</v>
      </c>
      <c r="H20" s="183">
        <v>0</v>
      </c>
      <c r="I20" s="183">
        <v>260</v>
      </c>
      <c r="J20" s="183">
        <v>260</v>
      </c>
      <c r="K20" s="183">
        <v>0</v>
      </c>
    </row>
    <row r="21" spans="1:14" ht="52.5">
      <c r="A21" s="180" t="s">
        <v>26</v>
      </c>
      <c r="B21" s="182" t="s">
        <v>244</v>
      </c>
      <c r="C21" s="183">
        <v>55928.99</v>
      </c>
      <c r="D21" s="183">
        <v>55928.99</v>
      </c>
      <c r="E21" s="183">
        <v>0</v>
      </c>
      <c r="F21" s="183">
        <v>42147.31</v>
      </c>
      <c r="G21" s="183">
        <v>42147.31</v>
      </c>
      <c r="H21" s="183">
        <v>0</v>
      </c>
      <c r="I21" s="183">
        <v>42147.31</v>
      </c>
      <c r="J21" s="183">
        <v>42147.31</v>
      </c>
      <c r="K21" s="183">
        <v>0</v>
      </c>
    </row>
    <row r="22" spans="1:14" ht="52.5">
      <c r="A22" s="180" t="s">
        <v>24</v>
      </c>
      <c r="B22" s="182" t="s">
        <v>23</v>
      </c>
      <c r="C22" s="183">
        <v>175054.75</v>
      </c>
      <c r="D22" s="183">
        <v>175054.75</v>
      </c>
      <c r="E22" s="183">
        <v>0</v>
      </c>
      <c r="F22" s="183">
        <v>149865.06000000003</v>
      </c>
      <c r="G22" s="183">
        <v>151251.93000000002</v>
      </c>
      <c r="H22" s="183">
        <v>1386.8699999999953</v>
      </c>
      <c r="I22" s="183">
        <v>149865.06000000003</v>
      </c>
      <c r="J22" s="183">
        <v>151251.93000000002</v>
      </c>
      <c r="K22" s="183">
        <v>1386.8699999999953</v>
      </c>
    </row>
    <row r="23" spans="1:14" ht="131.25">
      <c r="A23" s="180" t="s">
        <v>22</v>
      </c>
      <c r="B23" s="182" t="s">
        <v>245</v>
      </c>
      <c r="C23" s="183">
        <v>155447.97</v>
      </c>
      <c r="D23" s="183">
        <v>156614</v>
      </c>
      <c r="E23" s="183">
        <v>1166.0299999999988</v>
      </c>
      <c r="F23" s="183">
        <v>116606.49</v>
      </c>
      <c r="G23" s="183">
        <v>116606.49</v>
      </c>
      <c r="H23" s="183">
        <v>0</v>
      </c>
      <c r="I23" s="183">
        <v>116675.14</v>
      </c>
      <c r="J23" s="183">
        <v>116675.14</v>
      </c>
      <c r="K23" s="183">
        <v>0</v>
      </c>
    </row>
    <row r="24" spans="1:14" ht="52.5">
      <c r="A24" s="180" t="s">
        <v>20</v>
      </c>
      <c r="B24" s="182" t="s">
        <v>19</v>
      </c>
      <c r="C24" s="183">
        <v>9359.34</v>
      </c>
      <c r="D24" s="183">
        <v>9359.34</v>
      </c>
      <c r="E24" s="183">
        <v>0</v>
      </c>
      <c r="F24" s="183">
        <v>9359.34</v>
      </c>
      <c r="G24" s="183">
        <v>9359.34</v>
      </c>
      <c r="H24" s="183">
        <v>0</v>
      </c>
      <c r="I24" s="183">
        <v>9359.34</v>
      </c>
      <c r="J24" s="183">
        <v>9359.34</v>
      </c>
      <c r="K24" s="183">
        <v>0</v>
      </c>
    </row>
    <row r="25" spans="1:14" ht="27.75">
      <c r="A25" s="180" t="s">
        <v>18</v>
      </c>
      <c r="B25" s="182" t="s">
        <v>17</v>
      </c>
      <c r="C25" s="183">
        <v>2944</v>
      </c>
      <c r="D25" s="183">
        <v>2944</v>
      </c>
      <c r="E25" s="183">
        <v>0</v>
      </c>
      <c r="F25" s="183">
        <v>2944</v>
      </c>
      <c r="G25" s="183">
        <v>2944</v>
      </c>
      <c r="H25" s="183">
        <v>0</v>
      </c>
      <c r="I25" s="183">
        <v>2944</v>
      </c>
      <c r="J25" s="183">
        <v>2944</v>
      </c>
      <c r="K25" s="183">
        <v>0</v>
      </c>
    </row>
    <row r="26" spans="1:14" ht="52.5">
      <c r="A26" s="180" t="s">
        <v>16</v>
      </c>
      <c r="B26" s="182" t="s">
        <v>15</v>
      </c>
      <c r="C26" s="183">
        <v>196756.9</v>
      </c>
      <c r="D26" s="183">
        <v>196756.9</v>
      </c>
      <c r="E26" s="183">
        <v>0</v>
      </c>
      <c r="F26" s="183">
        <v>4589.93</v>
      </c>
      <c r="G26" s="183">
        <v>4589.93</v>
      </c>
      <c r="H26" s="183">
        <v>0</v>
      </c>
      <c r="I26" s="183">
        <v>0</v>
      </c>
      <c r="J26" s="183">
        <v>0</v>
      </c>
      <c r="K26" s="183">
        <v>0</v>
      </c>
    </row>
    <row r="27" spans="1:14" s="147" customFormat="1" ht="27">
      <c r="A27" s="184"/>
      <c r="B27" s="185" t="s">
        <v>228</v>
      </c>
      <c r="C27" s="186">
        <v>15571135.200000003</v>
      </c>
      <c r="D27" s="186">
        <v>15745965.170000002</v>
      </c>
      <c r="E27" s="186">
        <v>174829.96999999881</v>
      </c>
      <c r="F27" s="186">
        <v>13329674.25</v>
      </c>
      <c r="G27" s="186">
        <v>13331037.66</v>
      </c>
      <c r="H27" s="186">
        <v>1363.410000000149</v>
      </c>
      <c r="I27" s="186">
        <v>11178626.480000002</v>
      </c>
      <c r="J27" s="186">
        <v>11179989.890000001</v>
      </c>
      <c r="K27" s="186">
        <v>1363.4099999982864</v>
      </c>
      <c r="M27" s="187" t="e">
        <f>D27*100/D63</f>
        <v>#DIV/0!</v>
      </c>
      <c r="N27" s="199" t="e">
        <f>M27+E63</f>
        <v>#DIV/0!</v>
      </c>
    </row>
    <row r="28" spans="1:14" ht="27.75">
      <c r="A28" s="180">
        <v>70</v>
      </c>
      <c r="B28" s="182" t="s">
        <v>81</v>
      </c>
      <c r="C28" s="183">
        <v>59435.22</v>
      </c>
      <c r="D28" s="183">
        <v>59505.22</v>
      </c>
      <c r="E28" s="183">
        <v>70</v>
      </c>
      <c r="F28" s="183">
        <v>56631.340000000004</v>
      </c>
      <c r="G28" s="183">
        <v>56631.340000000004</v>
      </c>
      <c r="H28" s="183">
        <v>0</v>
      </c>
      <c r="I28" s="183">
        <v>56631.340000000004</v>
      </c>
      <c r="J28" s="183">
        <v>56631.340000000004</v>
      </c>
      <c r="K28" s="183">
        <v>0</v>
      </c>
    </row>
    <row r="29" spans="1:14" ht="27.75">
      <c r="A29" s="180">
        <v>71</v>
      </c>
      <c r="B29" s="182" t="s">
        <v>82</v>
      </c>
      <c r="C29" s="183">
        <v>181539.29</v>
      </c>
      <c r="D29" s="183">
        <v>181539.29</v>
      </c>
      <c r="E29" s="183">
        <v>0</v>
      </c>
      <c r="F29" s="183">
        <v>181827.32</v>
      </c>
      <c r="G29" s="183">
        <v>181827.32</v>
      </c>
      <c r="H29" s="183">
        <v>0</v>
      </c>
      <c r="I29" s="183">
        <v>182126.87000000002</v>
      </c>
      <c r="J29" s="183">
        <v>182126.87000000002</v>
      </c>
      <c r="K29" s="183">
        <v>0</v>
      </c>
    </row>
    <row r="30" spans="1:14" ht="52.5">
      <c r="A30" s="180">
        <v>72</v>
      </c>
      <c r="B30" s="182" t="s">
        <v>83</v>
      </c>
      <c r="C30" s="183">
        <v>98179.49</v>
      </c>
      <c r="D30" s="183">
        <v>98323.700000000012</v>
      </c>
      <c r="E30" s="183">
        <v>144.2100000000064</v>
      </c>
      <c r="F30" s="183">
        <v>98232.510000000009</v>
      </c>
      <c r="G30" s="183">
        <v>98232.510000000009</v>
      </c>
      <c r="H30" s="183">
        <v>0</v>
      </c>
      <c r="I30" s="183">
        <v>98287.66</v>
      </c>
      <c r="J30" s="183">
        <v>98287.66</v>
      </c>
      <c r="K30" s="183">
        <v>0</v>
      </c>
    </row>
    <row r="31" spans="1:14" ht="52.5">
      <c r="A31" s="180">
        <v>73</v>
      </c>
      <c r="B31" s="182" t="s">
        <v>84</v>
      </c>
      <c r="C31" s="183">
        <v>60877.219999999994</v>
      </c>
      <c r="D31" s="183">
        <v>60877.219999999994</v>
      </c>
      <c r="E31" s="183">
        <v>0</v>
      </c>
      <c r="F31" s="183">
        <v>60877.21</v>
      </c>
      <c r="G31" s="183">
        <v>60877.21</v>
      </c>
      <c r="H31" s="183">
        <v>0</v>
      </c>
      <c r="I31" s="183">
        <v>60877.21</v>
      </c>
      <c r="J31" s="183">
        <v>60877.21</v>
      </c>
      <c r="K31" s="183">
        <v>0</v>
      </c>
    </row>
    <row r="32" spans="1:14" ht="52.5">
      <c r="A32" s="180">
        <v>74</v>
      </c>
      <c r="B32" s="182" t="s">
        <v>246</v>
      </c>
      <c r="C32" s="183">
        <v>52711.990000000005</v>
      </c>
      <c r="D32" s="183">
        <v>52711.990000000005</v>
      </c>
      <c r="E32" s="183">
        <v>0</v>
      </c>
      <c r="F32" s="183">
        <v>52743.48</v>
      </c>
      <c r="G32" s="183">
        <v>52743.48</v>
      </c>
      <c r="H32" s="183">
        <v>0</v>
      </c>
      <c r="I32" s="183">
        <v>52776.540000000008</v>
      </c>
      <c r="J32" s="183">
        <v>52776.540000000008</v>
      </c>
      <c r="K32" s="183">
        <v>0</v>
      </c>
    </row>
    <row r="33" spans="1:11" ht="52.5">
      <c r="A33" s="180">
        <v>75</v>
      </c>
      <c r="B33" s="182" t="s">
        <v>86</v>
      </c>
      <c r="C33" s="183">
        <v>51985.120000000003</v>
      </c>
      <c r="D33" s="183">
        <v>51985.120000000003</v>
      </c>
      <c r="E33" s="183">
        <v>0</v>
      </c>
      <c r="F33" s="183">
        <v>52035</v>
      </c>
      <c r="G33" s="183">
        <v>52035</v>
      </c>
      <c r="H33" s="183">
        <v>0</v>
      </c>
      <c r="I33" s="183">
        <v>52058.22</v>
      </c>
      <c r="J33" s="183">
        <v>52058.22</v>
      </c>
      <c r="K33" s="183">
        <v>0</v>
      </c>
    </row>
    <row r="34" spans="1:11" ht="52.5">
      <c r="A34" s="180">
        <v>76</v>
      </c>
      <c r="B34" s="182" t="s">
        <v>87</v>
      </c>
      <c r="C34" s="183">
        <v>20334.009999999998</v>
      </c>
      <c r="D34" s="183">
        <v>20334.009999999998</v>
      </c>
      <c r="E34" s="183">
        <v>0</v>
      </c>
      <c r="F34" s="183">
        <v>20345.699999999997</v>
      </c>
      <c r="G34" s="183">
        <v>20345.699999999997</v>
      </c>
      <c r="H34" s="183">
        <v>0</v>
      </c>
      <c r="I34" s="183">
        <v>20357.859999999997</v>
      </c>
      <c r="J34" s="183">
        <v>20357.859999999997</v>
      </c>
      <c r="K34" s="183">
        <v>0</v>
      </c>
    </row>
    <row r="35" spans="1:11" ht="52.5">
      <c r="A35" s="180">
        <v>77</v>
      </c>
      <c r="B35" s="182" t="s">
        <v>88</v>
      </c>
      <c r="C35" s="183">
        <v>97461.79</v>
      </c>
      <c r="D35" s="183">
        <v>97461.79</v>
      </c>
      <c r="E35" s="183">
        <v>0</v>
      </c>
      <c r="F35" s="183">
        <v>93256.56</v>
      </c>
      <c r="G35" s="183">
        <v>93256.56</v>
      </c>
      <c r="H35" s="183">
        <v>0</v>
      </c>
      <c r="I35" s="183">
        <v>93273.06</v>
      </c>
      <c r="J35" s="183">
        <v>93273.06</v>
      </c>
      <c r="K35" s="183">
        <v>0</v>
      </c>
    </row>
    <row r="36" spans="1:11" ht="52.5">
      <c r="A36" s="180">
        <v>78</v>
      </c>
      <c r="B36" s="182" t="s">
        <v>89</v>
      </c>
      <c r="C36" s="183">
        <v>22656.49</v>
      </c>
      <c r="D36" s="183">
        <v>22656.49</v>
      </c>
      <c r="E36" s="183">
        <v>0</v>
      </c>
      <c r="F36" s="183">
        <v>22656.49</v>
      </c>
      <c r="G36" s="183">
        <v>22656.49</v>
      </c>
      <c r="H36" s="183">
        <v>0</v>
      </c>
      <c r="I36" s="183">
        <v>22656.49</v>
      </c>
      <c r="J36" s="183">
        <v>22656.49</v>
      </c>
      <c r="K36" s="183">
        <v>0</v>
      </c>
    </row>
    <row r="37" spans="1:11" ht="52.5">
      <c r="A37" s="180">
        <v>80</v>
      </c>
      <c r="B37" s="182" t="s">
        <v>90</v>
      </c>
      <c r="C37" s="183">
        <v>47292.61</v>
      </c>
      <c r="D37" s="183">
        <v>47292.61</v>
      </c>
      <c r="E37" s="183">
        <v>0</v>
      </c>
      <c r="F37" s="183">
        <v>47316.159999999996</v>
      </c>
      <c r="G37" s="183">
        <v>47316.159999999996</v>
      </c>
      <c r="H37" s="183">
        <v>0</v>
      </c>
      <c r="I37" s="183">
        <v>47341.159999999996</v>
      </c>
      <c r="J37" s="183">
        <v>47341.159999999996</v>
      </c>
      <c r="K37" s="183">
        <v>0</v>
      </c>
    </row>
    <row r="38" spans="1:11" ht="52.5">
      <c r="A38" s="180">
        <v>81</v>
      </c>
      <c r="B38" s="182" t="s">
        <v>91</v>
      </c>
      <c r="C38" s="183">
        <v>45151.62</v>
      </c>
      <c r="D38" s="183">
        <v>46055.01</v>
      </c>
      <c r="E38" s="183">
        <v>903.38999999999942</v>
      </c>
      <c r="F38" s="183">
        <v>45087.15</v>
      </c>
      <c r="G38" s="183">
        <v>45087.15</v>
      </c>
      <c r="H38" s="183">
        <v>0</v>
      </c>
      <c r="I38" s="183">
        <v>45138.06</v>
      </c>
      <c r="J38" s="183">
        <v>45138.06</v>
      </c>
      <c r="K38" s="183">
        <v>0</v>
      </c>
    </row>
    <row r="39" spans="1:11" ht="52.5">
      <c r="A39" s="180">
        <v>82</v>
      </c>
      <c r="B39" s="182" t="s">
        <v>92</v>
      </c>
      <c r="C39" s="183">
        <v>63703.329999999994</v>
      </c>
      <c r="D39" s="183">
        <v>63796.029999999992</v>
      </c>
      <c r="E39" s="183">
        <v>92.69999999999709</v>
      </c>
      <c r="F39" s="183">
        <v>63657.459999999992</v>
      </c>
      <c r="G39" s="183">
        <v>63657.459999999992</v>
      </c>
      <c r="H39" s="183">
        <v>0</v>
      </c>
      <c r="I39" s="183">
        <v>63711.209999999992</v>
      </c>
      <c r="J39" s="183">
        <v>63711.209999999992</v>
      </c>
      <c r="K39" s="183">
        <v>0</v>
      </c>
    </row>
    <row r="40" spans="1:11" ht="52.5">
      <c r="A40" s="180">
        <v>83</v>
      </c>
      <c r="B40" s="182" t="s">
        <v>93</v>
      </c>
      <c r="C40" s="183">
        <v>65732.61</v>
      </c>
      <c r="D40" s="183">
        <v>65732.61</v>
      </c>
      <c r="E40" s="183">
        <v>0</v>
      </c>
      <c r="F40" s="183">
        <v>65775.760000000009</v>
      </c>
      <c r="G40" s="183">
        <v>65775.760000000009</v>
      </c>
      <c r="H40" s="183">
        <v>0</v>
      </c>
      <c r="I40" s="183">
        <v>65820.639999999999</v>
      </c>
      <c r="J40" s="183">
        <v>65820.639999999999</v>
      </c>
      <c r="K40" s="183">
        <v>0</v>
      </c>
    </row>
    <row r="41" spans="1:11" ht="52.5">
      <c r="A41" s="180">
        <v>84</v>
      </c>
      <c r="B41" s="182" t="s">
        <v>94</v>
      </c>
      <c r="C41" s="183">
        <v>94827.64</v>
      </c>
      <c r="D41" s="183">
        <v>94827.64</v>
      </c>
      <c r="E41" s="183">
        <v>0</v>
      </c>
      <c r="F41" s="183">
        <v>91079.9</v>
      </c>
      <c r="G41" s="183">
        <v>91079.9</v>
      </c>
      <c r="H41" s="183">
        <v>0</v>
      </c>
      <c r="I41" s="183">
        <v>91113.450000000012</v>
      </c>
      <c r="J41" s="183">
        <v>91113.450000000012</v>
      </c>
      <c r="K41" s="183">
        <v>0</v>
      </c>
    </row>
    <row r="42" spans="1:11" ht="52.5">
      <c r="A42" s="180">
        <v>85</v>
      </c>
      <c r="B42" s="182" t="s">
        <v>95</v>
      </c>
      <c r="C42" s="183">
        <v>20735.2</v>
      </c>
      <c r="D42" s="183">
        <v>20735.2</v>
      </c>
      <c r="E42" s="183">
        <v>0</v>
      </c>
      <c r="F42" s="183">
        <v>20735.2</v>
      </c>
      <c r="G42" s="183">
        <v>20735.2</v>
      </c>
      <c r="H42" s="183">
        <v>0</v>
      </c>
      <c r="I42" s="183">
        <v>20735.2</v>
      </c>
      <c r="J42" s="183">
        <v>20735.2</v>
      </c>
      <c r="K42" s="183">
        <v>0</v>
      </c>
    </row>
    <row r="43" spans="1:11" ht="52.5">
      <c r="A43" s="180" t="s">
        <v>96</v>
      </c>
      <c r="B43" s="182" t="s">
        <v>97</v>
      </c>
      <c r="C43" s="183">
        <v>20053.249999999996</v>
      </c>
      <c r="D43" s="183">
        <v>20053.249999999996</v>
      </c>
      <c r="E43" s="183">
        <v>0</v>
      </c>
      <c r="F43" s="183">
        <v>19586.289999999997</v>
      </c>
      <c r="G43" s="183">
        <v>19586.289999999997</v>
      </c>
      <c r="H43" s="183">
        <v>0</v>
      </c>
      <c r="I43" s="183">
        <v>19604.62</v>
      </c>
      <c r="J43" s="183">
        <v>19604.62</v>
      </c>
      <c r="K43" s="183">
        <v>0</v>
      </c>
    </row>
    <row r="44" spans="1:11" ht="78.75">
      <c r="A44" s="180">
        <v>98</v>
      </c>
      <c r="B44" s="182" t="s">
        <v>98</v>
      </c>
      <c r="C44" s="183">
        <v>357414.38</v>
      </c>
      <c r="D44" s="183">
        <v>288030.8</v>
      </c>
      <c r="E44" s="183">
        <v>-69383.580000000016</v>
      </c>
      <c r="F44" s="183">
        <v>51691.67</v>
      </c>
      <c r="G44" s="183">
        <v>51691.67</v>
      </c>
      <c r="H44" s="183">
        <v>0</v>
      </c>
      <c r="I44" s="183">
        <v>26772.950000000008</v>
      </c>
      <c r="J44" s="183">
        <v>26772.950000000008</v>
      </c>
      <c r="K44" s="183">
        <v>0</v>
      </c>
    </row>
    <row r="45" spans="1:11" s="147" customFormat="1" ht="27">
      <c r="A45" s="184"/>
      <c r="B45" s="200" t="s">
        <v>230</v>
      </c>
      <c r="C45" s="186">
        <v>1360091.2599999998</v>
      </c>
      <c r="D45" s="186">
        <v>1291917.98</v>
      </c>
      <c r="E45" s="186">
        <v>-68173.280000000013</v>
      </c>
      <c r="F45" s="186">
        <v>1043535.2000000002</v>
      </c>
      <c r="G45" s="186">
        <v>1043535.2000000002</v>
      </c>
      <c r="H45" s="186">
        <v>0</v>
      </c>
      <c r="I45" s="186">
        <v>1019282.5399999999</v>
      </c>
      <c r="J45" s="186">
        <v>1019282.5399999999</v>
      </c>
      <c r="K45" s="186">
        <v>0</v>
      </c>
    </row>
    <row r="46" spans="1:11" ht="27.75">
      <c r="A46" s="180"/>
      <c r="B46" s="182" t="s">
        <v>100</v>
      </c>
      <c r="C46" s="183"/>
      <c r="D46" s="183"/>
      <c r="E46" s="183"/>
      <c r="F46" s="183">
        <v>167108.56999999998</v>
      </c>
      <c r="G46" s="183">
        <v>165745.15999999997</v>
      </c>
      <c r="H46" s="183">
        <v>-1363.4100000000035</v>
      </c>
      <c r="I46" s="183">
        <v>317630.08999999997</v>
      </c>
      <c r="J46" s="183">
        <v>316266.68</v>
      </c>
      <c r="K46" s="183">
        <v>-1363.4099999999744</v>
      </c>
    </row>
    <row r="47" spans="1:11" ht="27">
      <c r="B47" s="200" t="s">
        <v>231</v>
      </c>
      <c r="C47" s="186">
        <v>16931226.460000001</v>
      </c>
      <c r="D47" s="186">
        <v>17037883.150000002</v>
      </c>
      <c r="E47" s="186">
        <v>106656.69000000101</v>
      </c>
      <c r="F47" s="186">
        <v>14540318.02</v>
      </c>
      <c r="G47" s="186">
        <v>14540318.02</v>
      </c>
      <c r="H47" s="186">
        <v>0</v>
      </c>
      <c r="I47" s="186">
        <v>12515539.110000001</v>
      </c>
      <c r="J47" s="186">
        <v>12515539.109999999</v>
      </c>
      <c r="K47" s="186">
        <v>0</v>
      </c>
    </row>
    <row r="48" spans="1:11" ht="27.75">
      <c r="A48" s="204"/>
      <c r="B48" s="205"/>
      <c r="C48" s="206"/>
      <c r="D48" s="206"/>
      <c r="E48" s="206"/>
      <c r="F48" s="206"/>
      <c r="G48" s="206"/>
      <c r="H48" s="206"/>
      <c r="I48" s="206"/>
      <c r="J48" s="206"/>
      <c r="K48" s="206"/>
    </row>
    <row r="49" spans="1:14" ht="27.75">
      <c r="A49" s="204"/>
      <c r="B49" s="205"/>
      <c r="C49" s="206"/>
      <c r="D49" s="206"/>
      <c r="E49" s="206"/>
      <c r="F49" s="206"/>
      <c r="G49" s="206"/>
      <c r="H49" s="206"/>
      <c r="I49" s="206"/>
      <c r="J49" s="206"/>
      <c r="K49" s="206"/>
    </row>
    <row r="50" spans="1:14" s="135" customFormat="1" ht="30" customHeight="1">
      <c r="A50" s="211" t="s">
        <v>214</v>
      </c>
      <c r="B50" s="212"/>
      <c r="C50" s="213"/>
      <c r="D50" s="214"/>
      <c r="E50" s="215"/>
      <c r="F50" s="216"/>
      <c r="G50" s="216"/>
      <c r="H50" s="217"/>
      <c r="I50" s="213"/>
      <c r="J50" s="213"/>
      <c r="K50" s="218"/>
      <c r="L50" s="156"/>
      <c r="M50" s="161"/>
      <c r="N50" s="156"/>
    </row>
    <row r="51" spans="1:14" s="143" customFormat="1" ht="28.5" customHeight="1">
      <c r="A51" s="211" t="s">
        <v>215</v>
      </c>
      <c r="B51" s="212"/>
      <c r="C51" s="213"/>
      <c r="D51" s="214"/>
      <c r="E51" s="215"/>
      <c r="F51" s="213"/>
      <c r="G51" s="219"/>
      <c r="H51" s="217"/>
      <c r="I51" s="213"/>
      <c r="J51" s="213"/>
      <c r="K51" s="218"/>
      <c r="L51" s="156"/>
      <c r="M51" s="161"/>
      <c r="N51" s="163"/>
    </row>
    <row r="52" spans="1:14" s="148" customFormat="1" ht="27.75" customHeight="1">
      <c r="A52" s="211" t="s">
        <v>216</v>
      </c>
      <c r="B52" s="220"/>
      <c r="C52" s="220"/>
      <c r="D52" s="221"/>
      <c r="E52" s="221"/>
      <c r="F52" s="222"/>
      <c r="G52" s="223"/>
      <c r="H52" s="223"/>
      <c r="I52" s="223"/>
      <c r="J52" s="224"/>
      <c r="K52" s="224"/>
      <c r="L52" s="167"/>
      <c r="M52" s="167"/>
      <c r="N52" s="168"/>
    </row>
    <row r="53" spans="1:14" s="148" customFormat="1" ht="24.75" customHeight="1">
      <c r="A53" s="225" t="s">
        <v>200</v>
      </c>
      <c r="B53" s="226"/>
      <c r="C53" s="226"/>
      <c r="D53" s="226"/>
      <c r="E53" s="226"/>
      <c r="F53" s="218"/>
      <c r="G53" s="226"/>
      <c r="H53" s="226"/>
      <c r="I53" s="226"/>
      <c r="J53" s="227"/>
      <c r="K53" s="228" t="s">
        <v>217</v>
      </c>
      <c r="L53" s="168"/>
      <c r="M53" s="168"/>
    </row>
    <row r="54" spans="1:14" ht="27.75">
      <c r="A54" s="204"/>
      <c r="B54" s="205"/>
      <c r="C54" s="206"/>
      <c r="D54" s="206"/>
      <c r="E54" s="206"/>
      <c r="F54" s="206"/>
      <c r="G54" s="206"/>
      <c r="H54" s="206"/>
      <c r="I54" s="206"/>
      <c r="J54" s="206"/>
      <c r="K54" s="206"/>
    </row>
    <row r="55" spans="1:14" ht="27.75">
      <c r="A55" s="204"/>
      <c r="B55" s="20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4" ht="27.75">
      <c r="A56" s="204"/>
      <c r="B56" s="205"/>
      <c r="C56" s="206"/>
      <c r="D56" s="206"/>
      <c r="E56" s="206"/>
      <c r="F56" s="206"/>
      <c r="G56" s="206"/>
      <c r="H56" s="206"/>
      <c r="I56" s="206"/>
      <c r="J56" s="206"/>
      <c r="K56" s="206"/>
    </row>
    <row r="57" spans="1:14" ht="27.75">
      <c r="A57" s="204"/>
      <c r="B57" s="20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4" ht="27.75">
      <c r="A58" s="204"/>
      <c r="B58" s="205"/>
      <c r="C58" s="206"/>
      <c r="D58" s="206"/>
      <c r="E58" s="206"/>
      <c r="F58" s="206"/>
      <c r="G58" s="206"/>
      <c r="H58" s="206"/>
      <c r="I58" s="206"/>
      <c r="J58" s="206"/>
      <c r="K58" s="206"/>
    </row>
    <row r="59" spans="1:14" ht="27.75">
      <c r="A59" s="204"/>
      <c r="B59" s="205"/>
      <c r="C59" s="206"/>
      <c r="D59" s="206"/>
      <c r="E59" s="206"/>
      <c r="F59" s="206"/>
      <c r="G59" s="206"/>
      <c r="H59" s="206"/>
      <c r="I59" s="206"/>
      <c r="J59" s="206"/>
      <c r="K59" s="206"/>
    </row>
    <row r="60" spans="1:14" ht="27.75">
      <c r="A60" s="204"/>
      <c r="B60" s="205"/>
      <c r="C60" s="206"/>
      <c r="D60" s="206"/>
      <c r="E60" s="206"/>
      <c r="F60" s="206"/>
      <c r="G60" s="206"/>
      <c r="H60" s="206"/>
      <c r="I60" s="206"/>
      <c r="J60" s="206"/>
      <c r="K60" s="206"/>
    </row>
    <row r="61" spans="1:14" s="147" customFormat="1" ht="27">
      <c r="A61" s="207"/>
      <c r="B61" s="208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4" ht="27.75">
      <c r="A62" s="204"/>
      <c r="B62" s="205"/>
      <c r="C62" s="206"/>
      <c r="D62" s="206"/>
      <c r="E62" s="206"/>
      <c r="F62" s="206"/>
      <c r="G62" s="206"/>
      <c r="H62" s="209"/>
      <c r="I62" s="206"/>
      <c r="J62" s="206"/>
      <c r="K62" s="209"/>
    </row>
    <row r="63" spans="1:14" ht="27">
      <c r="A63" s="210"/>
      <c r="B63" s="208"/>
      <c r="C63" s="209"/>
      <c r="D63" s="209"/>
      <c r="E63" s="209"/>
      <c r="F63" s="209"/>
      <c r="G63" s="209"/>
      <c r="H63" s="209"/>
      <c r="I63" s="209"/>
      <c r="J63" s="209"/>
      <c r="K63" s="209"/>
    </row>
    <row r="64" spans="1:14">
      <c r="C64" s="201">
        <f>'[4]Вед-я стр-ра'!N1734</f>
        <v>15644148.02</v>
      </c>
      <c r="D64" s="201">
        <f>'[4]Вед-я стр-ра'!H1734</f>
        <v>16208367.340000004</v>
      </c>
      <c r="E64" s="201">
        <f>D64-C64</f>
        <v>564219.32000000402</v>
      </c>
      <c r="F64" s="201">
        <f>'[4]Вед-я стр-ра'!O1734</f>
        <v>12015318.9</v>
      </c>
      <c r="G64" s="201">
        <f>'[4]Вед-я стр-ра'!I1734</f>
        <v>12031500.630000003</v>
      </c>
      <c r="H64" s="201">
        <f>G64-F64</f>
        <v>16181.73000000231</v>
      </c>
      <c r="I64" s="201">
        <f>'[4]Вед-я стр-ра'!P1734</f>
        <v>12171907.529999999</v>
      </c>
      <c r="J64" s="201">
        <f>'[4]Вед-я стр-ра'!J1734</f>
        <v>12188089.260000002</v>
      </c>
      <c r="K64" s="201">
        <f>J64-I64</f>
        <v>16181.73000000231</v>
      </c>
    </row>
    <row r="65" spans="2:11">
      <c r="C65" s="201">
        <v>0</v>
      </c>
      <c r="D65" s="201">
        <f>D63-D64</f>
        <v>-16208367.340000004</v>
      </c>
      <c r="E65" s="201">
        <f>E63-E64</f>
        <v>-564219.32000000402</v>
      </c>
      <c r="F65" s="201">
        <v>0</v>
      </c>
      <c r="G65" s="201">
        <f t="shared" ref="G65:K65" si="0">G63-G64</f>
        <v>-12031500.630000003</v>
      </c>
      <c r="H65" s="201">
        <f>H63-H64</f>
        <v>-16181.73000000231</v>
      </c>
      <c r="I65" s="201">
        <v>0</v>
      </c>
      <c r="J65" s="201">
        <f t="shared" si="0"/>
        <v>-12188089.260000002</v>
      </c>
      <c r="K65" s="201">
        <f t="shared" si="0"/>
        <v>-16181.73000000231</v>
      </c>
    </row>
    <row r="66" spans="2:11">
      <c r="C66" s="201"/>
      <c r="D66" s="201"/>
      <c r="E66" s="201"/>
      <c r="F66" s="201"/>
      <c r="G66" s="201"/>
      <c r="H66" s="201"/>
      <c r="I66" s="201"/>
      <c r="J66" s="201"/>
      <c r="K66" s="201"/>
    </row>
    <row r="67" spans="2:11">
      <c r="C67" s="201"/>
      <c r="D67" s="201"/>
      <c r="E67" s="201"/>
      <c r="F67" s="201"/>
      <c r="G67" s="201">
        <f>G61+G62</f>
        <v>0</v>
      </c>
      <c r="H67" s="201"/>
      <c r="I67" s="201"/>
      <c r="J67" s="201"/>
      <c r="K67" s="201"/>
    </row>
    <row r="68" spans="2:11">
      <c r="C68" s="201"/>
      <c r="D68" s="201"/>
      <c r="E68" s="201"/>
      <c r="F68" s="201"/>
      <c r="G68" s="201"/>
      <c r="H68" s="201"/>
      <c r="I68" s="201"/>
      <c r="J68" s="201"/>
      <c r="K68" s="201"/>
    </row>
    <row r="69" spans="2:11" ht="27.75">
      <c r="B69" s="202" t="s">
        <v>232</v>
      </c>
      <c r="C69" s="183">
        <f>SUM(C70:C71)</f>
        <v>15571135.200000003</v>
      </c>
      <c r="D69" s="183">
        <f>SUM(D70:D72)</f>
        <v>11848174.040000003</v>
      </c>
      <c r="E69" s="183">
        <f>SUM(E70:E72)</f>
        <v>11878378.430000002</v>
      </c>
    </row>
    <row r="70" spans="2:11" ht="27.75">
      <c r="B70" s="202" t="s">
        <v>233</v>
      </c>
      <c r="C70" s="183">
        <f>C27</f>
        <v>15571135.200000003</v>
      </c>
      <c r="D70" s="183">
        <f>'[4]прил. 2 по МП к ПЗ 2022'!C28</f>
        <v>10930357.070000002</v>
      </c>
      <c r="E70" s="183">
        <f>'[4]прил. 2 по МП к ПЗ 2023'!C28</f>
        <v>10951253.460000001</v>
      </c>
    </row>
    <row r="71" spans="2:11" ht="27.75">
      <c r="B71" s="202" t="s">
        <v>234</v>
      </c>
      <c r="C71" s="183">
        <f>C61</f>
        <v>0</v>
      </c>
      <c r="D71" s="183">
        <f>'[4]прил. 3 по неМП 2022'!C27</f>
        <v>917816.97</v>
      </c>
      <c r="E71" s="183">
        <f>'[4]прил. 3 по неМП 2023'!C27</f>
        <v>927124.9700000002</v>
      </c>
    </row>
    <row r="72" spans="2:11" ht="27.75">
      <c r="B72" s="202" t="s">
        <v>235</v>
      </c>
      <c r="C72" s="183"/>
      <c r="D72" s="183">
        <f>F62</f>
        <v>0</v>
      </c>
      <c r="E72" s="183">
        <f>I62</f>
        <v>0</v>
      </c>
    </row>
    <row r="73" spans="2:11" ht="27.75">
      <c r="B73" s="202"/>
      <c r="C73" s="183"/>
      <c r="D73" s="183"/>
      <c r="E73" s="183"/>
    </row>
    <row r="74" spans="2:11" ht="27.75">
      <c r="B74" s="202" t="s">
        <v>236</v>
      </c>
      <c r="C74" s="183">
        <f>SUM(C75:C76)</f>
        <v>15745965.170000002</v>
      </c>
      <c r="D74" s="183">
        <f>G63</f>
        <v>0</v>
      </c>
      <c r="E74" s="183">
        <f>J63</f>
        <v>0</v>
      </c>
      <c r="F74" s="183">
        <f>[4]контроль!B8</f>
        <v>16208367.340000004</v>
      </c>
      <c r="G74" s="183">
        <f>[4]контроль!C8</f>
        <v>12031500.630000003</v>
      </c>
      <c r="H74" s="183">
        <f>[4]контроль!D8</f>
        <v>12188089.260000002</v>
      </c>
    </row>
    <row r="75" spans="2:11" ht="27.75">
      <c r="B75" s="202" t="s">
        <v>233</v>
      </c>
      <c r="C75" s="183">
        <f>D27</f>
        <v>15745965.170000002</v>
      </c>
      <c r="D75" s="183">
        <f>'[4]прил. 2 по МП к ПЗ 2022'!K28</f>
        <v>10952129.110000001</v>
      </c>
      <c r="E75" s="183">
        <f>'[4]прил. 2 по МП к ПЗ 2023'!I28</f>
        <v>10973025.500000002</v>
      </c>
      <c r="F75" s="201">
        <f>C74-F74</f>
        <v>-462402.17000000179</v>
      </c>
      <c r="G75" s="201">
        <f t="shared" ref="G75:H75" si="1">D74-G74</f>
        <v>-12031500.630000003</v>
      </c>
      <c r="H75" s="201">
        <f t="shared" si="1"/>
        <v>-12188089.260000002</v>
      </c>
    </row>
    <row r="76" spans="2:11" ht="27.75">
      <c r="B76" s="202" t="s">
        <v>234</v>
      </c>
      <c r="C76" s="183">
        <f>D61</f>
        <v>0</v>
      </c>
      <c r="D76" s="183">
        <f>'[4]прил. 3 по неМП 2022'!I27</f>
        <v>912226.65999999992</v>
      </c>
      <c r="E76" s="183">
        <f>'[4]прил. 3 по неМП 2023'!I27</f>
        <v>921534.66</v>
      </c>
    </row>
    <row r="77" spans="2:11" ht="27.75">
      <c r="B77" s="202" t="s">
        <v>235</v>
      </c>
      <c r="C77" s="183"/>
      <c r="D77" s="183">
        <f>G62</f>
        <v>0</v>
      </c>
      <c r="E77" s="183">
        <f>J62</f>
        <v>0</v>
      </c>
    </row>
    <row r="79" spans="2:11" ht="27.75">
      <c r="B79" s="202" t="s">
        <v>12</v>
      </c>
      <c r="C79" s="183">
        <f t="shared" ref="C79:E81" si="2">C74-C69</f>
        <v>174829.96999999881</v>
      </c>
      <c r="D79" s="183">
        <f t="shared" si="2"/>
        <v>-11848174.040000003</v>
      </c>
      <c r="E79" s="183">
        <f t="shared" si="2"/>
        <v>-11878378.430000002</v>
      </c>
    </row>
    <row r="80" spans="2:11" ht="27.75">
      <c r="B80" s="202" t="s">
        <v>233</v>
      </c>
      <c r="C80" s="183">
        <f t="shared" si="2"/>
        <v>174829.96999999881</v>
      </c>
      <c r="D80" s="183">
        <f t="shared" si="2"/>
        <v>21772.039999999106</v>
      </c>
      <c r="E80" s="183">
        <f>E75-E70</f>
        <v>21772.040000000969</v>
      </c>
    </row>
    <row r="81" spans="1:14" s="195" customFormat="1" ht="27.75">
      <c r="A81" s="188"/>
      <c r="B81" s="202" t="s">
        <v>234</v>
      </c>
      <c r="C81" s="183">
        <f t="shared" si="2"/>
        <v>0</v>
      </c>
      <c r="D81" s="183">
        <f t="shared" si="2"/>
        <v>-5590.3100000000559</v>
      </c>
      <c r="E81" s="183">
        <f>E76-E71</f>
        <v>-5590.3100000001723</v>
      </c>
      <c r="K81" s="192"/>
      <c r="L81" s="175"/>
      <c r="M81" s="175"/>
      <c r="N81" s="175"/>
    </row>
  </sheetData>
  <mergeCells count="7">
    <mergeCell ref="A2:K2"/>
    <mergeCell ref="B3:J3"/>
    <mergeCell ref="A5:A6"/>
    <mergeCell ref="B5:B6"/>
    <mergeCell ref="C5:E5"/>
    <mergeCell ref="F5:H5"/>
    <mergeCell ref="I5:K5"/>
  </mergeCells>
  <pageMargins left="0.6692913385826772" right="0.15748031496062992" top="0.43307086614173229" bottom="0.27559055118110237" header="0.15748031496062992" footer="0.19685039370078741"/>
  <pageSetup paperSize="9" scale="38" fitToHeight="2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63"/>
  <sheetViews>
    <sheetView tabSelected="1" view="pageBreakPreview" topLeftCell="A43" zoomScaleSheetLayoutView="100" workbookViewId="0">
      <selection activeCell="B58" sqref="B58"/>
    </sheetView>
  </sheetViews>
  <sheetFormatPr defaultColWidth="8.7265625" defaultRowHeight="18.75"/>
  <cols>
    <col min="1" max="1" width="8.26953125" style="56" customWidth="1"/>
    <col min="2" max="2" width="56.1796875" style="57" customWidth="1"/>
    <col min="3" max="3" width="12.1796875" style="56" customWidth="1"/>
    <col min="4" max="4" width="11.7265625" style="56" customWidth="1"/>
    <col min="5" max="5" width="11.36328125" style="56" customWidth="1"/>
    <col min="6" max="10" width="8.7265625" style="56" customWidth="1"/>
    <col min="11" max="16384" width="8.7265625" style="56"/>
  </cols>
  <sheetData>
    <row r="1" spans="1:7">
      <c r="E1" s="58" t="s">
        <v>102</v>
      </c>
    </row>
    <row r="2" spans="1:7">
      <c r="E2" s="58"/>
    </row>
    <row r="4" spans="1:7">
      <c r="A4" s="303" t="s">
        <v>103</v>
      </c>
      <c r="B4" s="303"/>
      <c r="C4" s="303"/>
      <c r="D4" s="303"/>
      <c r="E4" s="303"/>
    </row>
    <row r="5" spans="1:7">
      <c r="A5" s="303" t="s">
        <v>104</v>
      </c>
      <c r="B5" s="303"/>
      <c r="C5" s="303"/>
      <c r="D5" s="303"/>
      <c r="E5" s="303"/>
    </row>
    <row r="6" spans="1:7">
      <c r="A6" s="303" t="s">
        <v>251</v>
      </c>
      <c r="B6" s="303"/>
      <c r="C6" s="303"/>
      <c r="D6" s="303"/>
      <c r="E6" s="303"/>
    </row>
    <row r="7" spans="1:7">
      <c r="A7" s="304" t="s">
        <v>223</v>
      </c>
      <c r="B7" s="304"/>
      <c r="C7" s="304"/>
      <c r="D7" s="304"/>
      <c r="E7" s="304"/>
    </row>
    <row r="8" spans="1:7">
      <c r="A8" s="59"/>
      <c r="B8" s="59"/>
      <c r="C8" s="263"/>
      <c r="D8" s="263"/>
      <c r="E8" s="263"/>
    </row>
    <row r="9" spans="1:7">
      <c r="C9" s="263"/>
      <c r="E9" s="60" t="s">
        <v>105</v>
      </c>
    </row>
    <row r="10" spans="1:7">
      <c r="A10" s="172" t="s">
        <v>106</v>
      </c>
      <c r="B10" s="173" t="s">
        <v>70</v>
      </c>
      <c r="C10" s="61" t="s">
        <v>224</v>
      </c>
      <c r="D10" s="61" t="s">
        <v>240</v>
      </c>
      <c r="E10" s="61" t="s">
        <v>250</v>
      </c>
    </row>
    <row r="11" spans="1:7">
      <c r="A11" s="240" t="s">
        <v>107</v>
      </c>
      <c r="B11" s="241" t="s">
        <v>108</v>
      </c>
      <c r="C11" s="242">
        <v>1186998.73</v>
      </c>
      <c r="D11" s="242">
        <v>918162.69000000018</v>
      </c>
      <c r="E11" s="242">
        <v>894054.59000000008</v>
      </c>
      <c r="F11" s="62" t="s">
        <v>107</v>
      </c>
      <c r="G11" s="56">
        <f>IF(A11=F11,1,0)</f>
        <v>1</v>
      </c>
    </row>
    <row r="12" spans="1:7" ht="30">
      <c r="A12" s="236" t="s">
        <v>109</v>
      </c>
      <c r="B12" s="237" t="s">
        <v>110</v>
      </c>
      <c r="C12" s="243">
        <v>2264.09</v>
      </c>
      <c r="D12" s="243">
        <v>2264.09</v>
      </c>
      <c r="E12" s="243">
        <v>2264.09</v>
      </c>
      <c r="F12" s="63" t="s">
        <v>109</v>
      </c>
      <c r="G12" s="56">
        <f t="shared" ref="G12:G57" si="0">IF(A12=F12,1,0)</f>
        <v>1</v>
      </c>
    </row>
    <row r="13" spans="1:7" ht="30">
      <c r="A13" s="236" t="s">
        <v>111</v>
      </c>
      <c r="B13" s="237" t="s">
        <v>112</v>
      </c>
      <c r="C13" s="243">
        <v>56844.72</v>
      </c>
      <c r="D13" s="243">
        <v>55540.840000000004</v>
      </c>
      <c r="E13" s="243">
        <v>55540.840000000004</v>
      </c>
      <c r="F13" s="63" t="s">
        <v>111</v>
      </c>
      <c r="G13" s="56">
        <f t="shared" si="0"/>
        <v>1</v>
      </c>
    </row>
    <row r="14" spans="1:7" ht="45" customHeight="1">
      <c r="A14" s="236" t="s">
        <v>113</v>
      </c>
      <c r="B14" s="237" t="s">
        <v>114</v>
      </c>
      <c r="C14" s="243">
        <v>292921.51</v>
      </c>
      <c r="D14" s="243">
        <v>292742.02</v>
      </c>
      <c r="E14" s="243">
        <v>292871.67999999999</v>
      </c>
      <c r="F14" s="63" t="s">
        <v>113</v>
      </c>
      <c r="G14" s="56">
        <f t="shared" si="0"/>
        <v>1</v>
      </c>
    </row>
    <row r="15" spans="1:7">
      <c r="A15" s="236" t="s">
        <v>115</v>
      </c>
      <c r="B15" s="237" t="s">
        <v>116</v>
      </c>
      <c r="C15" s="243">
        <v>56.23</v>
      </c>
      <c r="D15" s="243">
        <v>58.94</v>
      </c>
      <c r="E15" s="243">
        <v>52.68</v>
      </c>
      <c r="F15" s="63" t="s">
        <v>115</v>
      </c>
      <c r="G15" s="56">
        <f t="shared" si="0"/>
        <v>1</v>
      </c>
    </row>
    <row r="16" spans="1:7" ht="30">
      <c r="A16" s="236" t="s">
        <v>117</v>
      </c>
      <c r="B16" s="237" t="s">
        <v>118</v>
      </c>
      <c r="C16" s="243">
        <v>80930.469999999987</v>
      </c>
      <c r="D16" s="243">
        <v>80463.5</v>
      </c>
      <c r="E16" s="243">
        <v>80481.83</v>
      </c>
      <c r="F16" s="63" t="s">
        <v>117</v>
      </c>
      <c r="G16" s="56">
        <f t="shared" si="0"/>
        <v>1</v>
      </c>
    </row>
    <row r="17" spans="1:11">
      <c r="A17" s="63" t="s">
        <v>119</v>
      </c>
      <c r="B17" s="248" t="s">
        <v>120</v>
      </c>
      <c r="C17" s="243">
        <v>12848.530000000013</v>
      </c>
      <c r="D17" s="243">
        <v>28121.78</v>
      </c>
      <c r="E17" s="243">
        <v>3230.3200000000061</v>
      </c>
      <c r="F17" s="247"/>
    </row>
    <row r="18" spans="1:11">
      <c r="A18" s="236" t="s">
        <v>121</v>
      </c>
      <c r="B18" s="237" t="s">
        <v>122</v>
      </c>
      <c r="C18" s="243">
        <v>741133.18</v>
      </c>
      <c r="D18" s="243">
        <v>458971.52000000008</v>
      </c>
      <c r="E18" s="243">
        <v>459613.15</v>
      </c>
      <c r="F18" s="174" t="s">
        <v>218</v>
      </c>
      <c r="G18" s="56">
        <f t="shared" si="0"/>
        <v>0</v>
      </c>
    </row>
    <row r="19" spans="1:11">
      <c r="A19" s="236" t="s">
        <v>123</v>
      </c>
      <c r="B19" s="237" t="s">
        <v>124</v>
      </c>
      <c r="C19" s="243">
        <v>129251.68</v>
      </c>
      <c r="D19" s="243">
        <v>127160.93</v>
      </c>
      <c r="E19" s="243">
        <v>127229.57999999999</v>
      </c>
      <c r="F19" s="174" t="s">
        <v>119</v>
      </c>
      <c r="G19" s="56">
        <f t="shared" si="0"/>
        <v>0</v>
      </c>
    </row>
    <row r="20" spans="1:11" ht="30">
      <c r="A20" s="236" t="s">
        <v>219</v>
      </c>
      <c r="B20" s="237" t="s">
        <v>220</v>
      </c>
      <c r="C20" s="243">
        <v>128751.67999999999</v>
      </c>
      <c r="D20" s="243">
        <v>126660.93</v>
      </c>
      <c r="E20" s="243">
        <v>126729.57999999999</v>
      </c>
      <c r="F20" s="174" t="s">
        <v>121</v>
      </c>
      <c r="G20" s="56">
        <f t="shared" si="0"/>
        <v>0</v>
      </c>
    </row>
    <row r="21" spans="1:11" ht="30.75" customHeight="1">
      <c r="A21" s="238" t="s">
        <v>239</v>
      </c>
      <c r="B21" s="239" t="s">
        <v>241</v>
      </c>
      <c r="C21" s="244">
        <v>500</v>
      </c>
      <c r="D21" s="244">
        <v>500</v>
      </c>
      <c r="E21" s="244">
        <v>500</v>
      </c>
      <c r="F21" s="174" t="s">
        <v>123</v>
      </c>
      <c r="G21" s="56">
        <f t="shared" si="0"/>
        <v>0</v>
      </c>
    </row>
    <row r="22" spans="1:11" ht="23.25" customHeight="1">
      <c r="A22" s="174" t="s">
        <v>126</v>
      </c>
      <c r="B22" s="245" t="s">
        <v>127</v>
      </c>
      <c r="C22" s="243">
        <v>1981449.79</v>
      </c>
      <c r="D22" s="243">
        <v>576771.80000000016</v>
      </c>
      <c r="E22" s="243">
        <v>576978.67000000004</v>
      </c>
      <c r="F22" s="174" t="s">
        <v>125</v>
      </c>
    </row>
    <row r="23" spans="1:11">
      <c r="A23" s="240" t="s">
        <v>221</v>
      </c>
      <c r="B23" s="241" t="s">
        <v>208</v>
      </c>
      <c r="C23" s="242">
        <v>3821.9700000000003</v>
      </c>
      <c r="D23" s="242">
        <v>3821.9700000000003</v>
      </c>
      <c r="E23" s="242">
        <v>3821.9700000000003</v>
      </c>
      <c r="F23" s="174" t="s">
        <v>219</v>
      </c>
      <c r="G23" s="56">
        <f t="shared" si="0"/>
        <v>0</v>
      </c>
    </row>
    <row r="24" spans="1:11">
      <c r="A24" s="236" t="s">
        <v>128</v>
      </c>
      <c r="B24" s="237" t="s">
        <v>129</v>
      </c>
      <c r="C24" s="243">
        <v>23430.38</v>
      </c>
      <c r="D24" s="243">
        <v>21140.34</v>
      </c>
      <c r="E24" s="243">
        <v>21145.48</v>
      </c>
      <c r="F24" s="174"/>
    </row>
    <row r="25" spans="1:11">
      <c r="A25" s="236" t="s">
        <v>131</v>
      </c>
      <c r="B25" s="237" t="s">
        <v>132</v>
      </c>
      <c r="C25" s="243">
        <v>1824526.63</v>
      </c>
      <c r="D25" s="243">
        <v>535961.69000000006</v>
      </c>
      <c r="E25" s="243">
        <v>536163.42000000004</v>
      </c>
      <c r="F25" s="174" t="s">
        <v>126</v>
      </c>
    </row>
    <row r="26" spans="1:11">
      <c r="A26" s="236" t="s">
        <v>133</v>
      </c>
      <c r="B26" s="237" t="s">
        <v>134</v>
      </c>
      <c r="C26" s="243">
        <v>129670.81</v>
      </c>
      <c r="D26" s="243">
        <v>15847.8</v>
      </c>
      <c r="E26" s="243">
        <v>15847.8</v>
      </c>
      <c r="F26" s="174" t="s">
        <v>221</v>
      </c>
      <c r="G26" s="56">
        <f t="shared" si="0"/>
        <v>0</v>
      </c>
    </row>
    <row r="27" spans="1:11">
      <c r="A27" s="236" t="s">
        <v>135</v>
      </c>
      <c r="B27" s="237" t="s">
        <v>136</v>
      </c>
      <c r="C27" s="243">
        <v>764228.45000000007</v>
      </c>
      <c r="D27" s="243">
        <v>457725.17000000004</v>
      </c>
      <c r="E27" s="243">
        <v>453898.45000000007</v>
      </c>
      <c r="F27" s="174" t="s">
        <v>128</v>
      </c>
      <c r="G27" s="56">
        <f t="shared" si="0"/>
        <v>0</v>
      </c>
    </row>
    <row r="28" spans="1:11" s="234" customFormat="1" ht="18">
      <c r="A28" s="236" t="s">
        <v>137</v>
      </c>
      <c r="B28" s="237" t="s">
        <v>138</v>
      </c>
      <c r="C28" s="243">
        <v>24841.1</v>
      </c>
      <c r="D28" s="243">
        <v>6598.1400000000012</v>
      </c>
      <c r="E28" s="243">
        <v>6598.1400000000012</v>
      </c>
      <c r="I28" s="235"/>
      <c r="J28" s="235"/>
      <c r="K28" s="235"/>
    </row>
    <row r="29" spans="1:11" s="234" customFormat="1" ht="18">
      <c r="A29" s="236" t="s">
        <v>139</v>
      </c>
      <c r="B29" s="237" t="s">
        <v>140</v>
      </c>
      <c r="C29" s="243">
        <v>115.03999999999999</v>
      </c>
      <c r="D29" s="243">
        <v>81.86</v>
      </c>
      <c r="E29" s="243">
        <v>81.86</v>
      </c>
      <c r="I29" s="235"/>
      <c r="J29" s="235"/>
      <c r="K29" s="235"/>
    </row>
    <row r="30" spans="1:11">
      <c r="A30" s="236" t="s">
        <v>141</v>
      </c>
      <c r="B30" s="237" t="s">
        <v>142</v>
      </c>
      <c r="C30" s="243">
        <v>674039.70000000007</v>
      </c>
      <c r="D30" s="243">
        <v>385769.41000000003</v>
      </c>
      <c r="E30" s="243">
        <v>381897.81000000006</v>
      </c>
      <c r="F30" s="174" t="s">
        <v>130</v>
      </c>
      <c r="G30" s="56">
        <f t="shared" si="0"/>
        <v>0</v>
      </c>
    </row>
    <row r="31" spans="1:11">
      <c r="A31" s="236" t="s">
        <v>143</v>
      </c>
      <c r="B31" s="237" t="s">
        <v>144</v>
      </c>
      <c r="C31" s="243">
        <v>65232.61</v>
      </c>
      <c r="D31" s="243">
        <v>65275.76</v>
      </c>
      <c r="E31" s="243">
        <v>65320.639999999999</v>
      </c>
      <c r="F31" s="174" t="s">
        <v>131</v>
      </c>
      <c r="G31" s="56">
        <f t="shared" si="0"/>
        <v>0</v>
      </c>
    </row>
    <row r="32" spans="1:11">
      <c r="A32" s="236" t="s">
        <v>145</v>
      </c>
      <c r="B32" s="237" t="s">
        <v>146</v>
      </c>
      <c r="C32" s="243">
        <v>8952915</v>
      </c>
      <c r="D32" s="243">
        <v>8873414.5199999996</v>
      </c>
      <c r="E32" s="243">
        <v>6777136.1899999995</v>
      </c>
      <c r="F32" s="174" t="s">
        <v>133</v>
      </c>
      <c r="G32" s="56">
        <f t="shared" si="0"/>
        <v>0</v>
      </c>
    </row>
    <row r="33" spans="1:7">
      <c r="A33" s="236" t="s">
        <v>147</v>
      </c>
      <c r="B33" s="237" t="s">
        <v>148</v>
      </c>
      <c r="C33" s="243">
        <v>2881221.96</v>
      </c>
      <c r="D33" s="243">
        <v>2577595.16</v>
      </c>
      <c r="E33" s="243">
        <v>2574981.2200000002</v>
      </c>
      <c r="F33" s="174" t="s">
        <v>135</v>
      </c>
      <c r="G33" s="56">
        <f t="shared" si="0"/>
        <v>0</v>
      </c>
    </row>
    <row r="34" spans="1:7">
      <c r="A34" s="236" t="s">
        <v>149</v>
      </c>
      <c r="B34" s="237" t="s">
        <v>150</v>
      </c>
      <c r="C34" s="243">
        <v>5443747.3899999997</v>
      </c>
      <c r="D34" s="243">
        <v>5681049.3300000001</v>
      </c>
      <c r="E34" s="243">
        <v>3586255.37</v>
      </c>
      <c r="F34" s="174" t="s">
        <v>137</v>
      </c>
      <c r="G34" s="56">
        <f t="shared" si="0"/>
        <v>0</v>
      </c>
    </row>
    <row r="35" spans="1:7">
      <c r="A35" s="236" t="s">
        <v>151</v>
      </c>
      <c r="B35" s="237" t="s">
        <v>152</v>
      </c>
      <c r="C35" s="243">
        <v>505966.91000000009</v>
      </c>
      <c r="D35" s="243">
        <v>492849.74000000005</v>
      </c>
      <c r="E35" s="243">
        <v>493544.35000000003</v>
      </c>
      <c r="F35" s="174" t="s">
        <v>139</v>
      </c>
      <c r="G35" s="56">
        <f t="shared" si="0"/>
        <v>0</v>
      </c>
    </row>
    <row r="36" spans="1:7">
      <c r="A36" s="236" t="s">
        <v>153</v>
      </c>
      <c r="B36" s="237" t="s">
        <v>154</v>
      </c>
      <c r="C36" s="243">
        <v>160</v>
      </c>
      <c r="D36" s="243">
        <v>160</v>
      </c>
      <c r="E36" s="243">
        <v>160</v>
      </c>
      <c r="F36" s="174" t="s">
        <v>141</v>
      </c>
      <c r="G36" s="56">
        <f t="shared" si="0"/>
        <v>0</v>
      </c>
    </row>
    <row r="37" spans="1:7">
      <c r="A37" s="236" t="s">
        <v>155</v>
      </c>
      <c r="B37" s="237" t="s">
        <v>156</v>
      </c>
      <c r="C37" s="243">
        <v>16530.11</v>
      </c>
      <c r="D37" s="243">
        <v>16531.78</v>
      </c>
      <c r="E37" s="243">
        <v>16533.52</v>
      </c>
      <c r="F37" s="174" t="s">
        <v>143</v>
      </c>
      <c r="G37" s="56">
        <f t="shared" si="0"/>
        <v>0</v>
      </c>
    </row>
    <row r="38" spans="1:7">
      <c r="A38" s="236" t="s">
        <v>157</v>
      </c>
      <c r="B38" s="237" t="s">
        <v>158</v>
      </c>
      <c r="C38" s="243">
        <v>105288.63</v>
      </c>
      <c r="D38" s="243">
        <v>105228.51000000001</v>
      </c>
      <c r="E38" s="243">
        <v>105661.73000000001</v>
      </c>
      <c r="F38" s="174" t="s">
        <v>145</v>
      </c>
      <c r="G38" s="56">
        <f t="shared" si="0"/>
        <v>0</v>
      </c>
    </row>
    <row r="39" spans="1:7">
      <c r="A39" s="236" t="s">
        <v>159</v>
      </c>
      <c r="B39" s="237" t="s">
        <v>160</v>
      </c>
      <c r="C39" s="243">
        <v>468909.78999999992</v>
      </c>
      <c r="D39" s="243">
        <v>437523.68000000005</v>
      </c>
      <c r="E39" s="243">
        <v>438405.64</v>
      </c>
      <c r="F39" s="174" t="s">
        <v>147</v>
      </c>
      <c r="G39" s="56">
        <f t="shared" si="0"/>
        <v>0</v>
      </c>
    </row>
    <row r="40" spans="1:7">
      <c r="A40" s="236" t="s">
        <v>161</v>
      </c>
      <c r="B40" s="237" t="s">
        <v>162</v>
      </c>
      <c r="C40" s="243">
        <v>448575.77999999991</v>
      </c>
      <c r="D40" s="243">
        <v>417177.98000000004</v>
      </c>
      <c r="E40" s="243">
        <v>418047.78</v>
      </c>
      <c r="F40" s="174" t="s">
        <v>149</v>
      </c>
      <c r="G40" s="56">
        <f t="shared" si="0"/>
        <v>0</v>
      </c>
    </row>
    <row r="41" spans="1:7">
      <c r="A41" s="236" t="s">
        <v>163</v>
      </c>
      <c r="B41" s="237" t="s">
        <v>164</v>
      </c>
      <c r="C41" s="243">
        <v>20334.009999999998</v>
      </c>
      <c r="D41" s="243">
        <v>20345.699999999997</v>
      </c>
      <c r="E41" s="243">
        <v>20357.859999999997</v>
      </c>
      <c r="F41" s="174" t="s">
        <v>151</v>
      </c>
      <c r="G41" s="56">
        <f t="shared" si="0"/>
        <v>0</v>
      </c>
    </row>
    <row r="42" spans="1:7">
      <c r="A42" s="236" t="s">
        <v>165</v>
      </c>
      <c r="B42" s="237" t="s">
        <v>166</v>
      </c>
      <c r="C42" s="243">
        <v>3094478.04</v>
      </c>
      <c r="D42" s="243">
        <v>2474644.9500000002</v>
      </c>
      <c r="E42" s="243">
        <v>2422242.8900000006</v>
      </c>
      <c r="F42" s="174" t="s">
        <v>153</v>
      </c>
      <c r="G42" s="56">
        <f t="shared" si="0"/>
        <v>0</v>
      </c>
    </row>
    <row r="43" spans="1:7">
      <c r="A43" s="236" t="s">
        <v>167</v>
      </c>
      <c r="B43" s="237" t="s">
        <v>168</v>
      </c>
      <c r="C43" s="243">
        <v>1796507.83</v>
      </c>
      <c r="D43" s="243">
        <v>1763636.21</v>
      </c>
      <c r="E43" s="243">
        <v>1774022.9900000002</v>
      </c>
      <c r="F43" s="174" t="s">
        <v>155</v>
      </c>
      <c r="G43" s="56">
        <f t="shared" si="0"/>
        <v>0</v>
      </c>
    </row>
    <row r="44" spans="1:7">
      <c r="A44" s="236" t="s">
        <v>169</v>
      </c>
      <c r="B44" s="237" t="s">
        <v>170</v>
      </c>
      <c r="C44" s="243">
        <v>1194769</v>
      </c>
      <c r="D44" s="243">
        <v>612046.53</v>
      </c>
      <c r="E44" s="243">
        <v>549260.91</v>
      </c>
      <c r="F44" s="174" t="s">
        <v>157</v>
      </c>
      <c r="G44" s="56">
        <f t="shared" si="0"/>
        <v>0</v>
      </c>
    </row>
    <row r="45" spans="1:7">
      <c r="A45" s="236" t="s">
        <v>171</v>
      </c>
      <c r="B45" s="237" t="s">
        <v>172</v>
      </c>
      <c r="C45" s="243">
        <v>103201.20999999999</v>
      </c>
      <c r="D45" s="243">
        <v>98962.209999999992</v>
      </c>
      <c r="E45" s="243">
        <v>98958.989999999991</v>
      </c>
      <c r="F45" s="174" t="s">
        <v>159</v>
      </c>
      <c r="G45" s="56">
        <f t="shared" si="0"/>
        <v>0</v>
      </c>
    </row>
    <row r="46" spans="1:7">
      <c r="A46" s="236" t="s">
        <v>32</v>
      </c>
      <c r="B46" s="237" t="s">
        <v>173</v>
      </c>
      <c r="C46" s="243">
        <v>281653.67</v>
      </c>
      <c r="D46" s="243">
        <v>232671.12000000002</v>
      </c>
      <c r="E46" s="243">
        <v>232828.42</v>
      </c>
      <c r="F46" s="174" t="s">
        <v>161</v>
      </c>
      <c r="G46" s="56">
        <f t="shared" si="0"/>
        <v>0</v>
      </c>
    </row>
    <row r="47" spans="1:7">
      <c r="A47" s="236" t="s">
        <v>174</v>
      </c>
      <c r="B47" s="237" t="s">
        <v>175</v>
      </c>
      <c r="C47" s="243">
        <v>4807.79</v>
      </c>
      <c r="D47" s="243">
        <v>4812.79</v>
      </c>
      <c r="E47" s="243">
        <v>4814.79</v>
      </c>
      <c r="F47" s="174" t="s">
        <v>163</v>
      </c>
      <c r="G47" s="56">
        <f t="shared" si="0"/>
        <v>0</v>
      </c>
    </row>
    <row r="48" spans="1:7">
      <c r="A48" s="236" t="s">
        <v>176</v>
      </c>
      <c r="B48" s="237" t="s">
        <v>177</v>
      </c>
      <c r="C48" s="243">
        <v>204460.99</v>
      </c>
      <c r="D48" s="243">
        <v>203701.84000000003</v>
      </c>
      <c r="E48" s="243">
        <v>203857.14</v>
      </c>
      <c r="F48" s="174" t="s">
        <v>165</v>
      </c>
      <c r="G48" s="56">
        <f t="shared" si="0"/>
        <v>0</v>
      </c>
    </row>
    <row r="49" spans="1:14">
      <c r="A49" s="236" t="s">
        <v>178</v>
      </c>
      <c r="B49" s="237" t="s">
        <v>179</v>
      </c>
      <c r="C49" s="243">
        <v>49728.4</v>
      </c>
      <c r="D49" s="243">
        <v>1500</v>
      </c>
      <c r="E49" s="243">
        <v>1500</v>
      </c>
      <c r="F49" s="174" t="s">
        <v>167</v>
      </c>
      <c r="G49" s="56">
        <f t="shared" si="0"/>
        <v>0</v>
      </c>
    </row>
    <row r="50" spans="1:14">
      <c r="A50" s="236" t="s">
        <v>180</v>
      </c>
      <c r="B50" s="237" t="s">
        <v>181</v>
      </c>
      <c r="C50" s="243">
        <v>22656.49</v>
      </c>
      <c r="D50" s="243">
        <v>22656.49</v>
      </c>
      <c r="E50" s="243">
        <v>22656.49</v>
      </c>
      <c r="F50" s="174" t="s">
        <v>169</v>
      </c>
      <c r="G50" s="56">
        <f t="shared" si="0"/>
        <v>0</v>
      </c>
    </row>
    <row r="51" spans="1:14">
      <c r="A51" s="236" t="s">
        <v>30</v>
      </c>
      <c r="B51" s="237" t="s">
        <v>182</v>
      </c>
      <c r="C51" s="243">
        <v>23198</v>
      </c>
      <c r="D51" s="243">
        <v>21698</v>
      </c>
      <c r="E51" s="243">
        <v>21698</v>
      </c>
      <c r="F51" s="174" t="s">
        <v>171</v>
      </c>
      <c r="G51" s="56">
        <f t="shared" si="0"/>
        <v>0</v>
      </c>
    </row>
    <row r="52" spans="1:14">
      <c r="A52" s="236" t="s">
        <v>183</v>
      </c>
      <c r="B52" s="237" t="s">
        <v>184</v>
      </c>
      <c r="C52" s="243">
        <v>6078.5</v>
      </c>
      <c r="D52" s="243">
        <v>5078.5</v>
      </c>
      <c r="E52" s="243">
        <v>5078.5</v>
      </c>
      <c r="F52" s="174" t="s">
        <v>32</v>
      </c>
      <c r="G52" s="56">
        <f t="shared" si="0"/>
        <v>0</v>
      </c>
    </row>
    <row r="53" spans="1:14">
      <c r="A53" s="236" t="s">
        <v>185</v>
      </c>
      <c r="B53" s="237" t="s">
        <v>186</v>
      </c>
      <c r="C53" s="243">
        <v>17119.5</v>
      </c>
      <c r="D53" s="243">
        <v>16619.5</v>
      </c>
      <c r="E53" s="243">
        <v>16619.5</v>
      </c>
      <c r="F53" s="174" t="s">
        <v>174</v>
      </c>
      <c r="G53" s="56">
        <f t="shared" si="0"/>
        <v>0</v>
      </c>
    </row>
    <row r="54" spans="1:14">
      <c r="A54" s="236" t="s">
        <v>28</v>
      </c>
      <c r="B54" s="237" t="s">
        <v>222</v>
      </c>
      <c r="C54" s="243">
        <v>154800</v>
      </c>
      <c r="D54" s="243">
        <v>254800</v>
      </c>
      <c r="E54" s="243">
        <v>254800</v>
      </c>
      <c r="F54" s="174" t="s">
        <v>176</v>
      </c>
      <c r="G54" s="56">
        <f t="shared" si="0"/>
        <v>0</v>
      </c>
    </row>
    <row r="55" spans="1:14" ht="17.25" customHeight="1">
      <c r="A55" s="236" t="s">
        <v>254</v>
      </c>
      <c r="B55" s="237" t="s">
        <v>253</v>
      </c>
      <c r="C55" s="243">
        <v>154800</v>
      </c>
      <c r="D55" s="243">
        <v>254800</v>
      </c>
      <c r="E55" s="243">
        <v>254800</v>
      </c>
      <c r="F55" s="174" t="s">
        <v>178</v>
      </c>
      <c r="G55" s="56">
        <f t="shared" si="0"/>
        <v>0</v>
      </c>
    </row>
    <row r="56" spans="1:14">
      <c r="A56" s="236"/>
      <c r="B56" s="237" t="s">
        <v>100</v>
      </c>
      <c r="C56" s="243">
        <v>0</v>
      </c>
      <c r="D56" s="243">
        <v>165745.15999999997</v>
      </c>
      <c r="E56" s="243">
        <v>316266.68</v>
      </c>
      <c r="F56" s="174" t="s">
        <v>180</v>
      </c>
      <c r="G56" s="56">
        <f t="shared" si="0"/>
        <v>0</v>
      </c>
    </row>
    <row r="57" spans="1:14">
      <c r="A57" s="236"/>
      <c r="B57" s="237" t="s">
        <v>187</v>
      </c>
      <c r="C57" s="243">
        <v>17037883.150000002</v>
      </c>
      <c r="D57" s="243">
        <v>14540318.019999998</v>
      </c>
      <c r="E57" s="243">
        <v>12515539.110000001</v>
      </c>
      <c r="F57" s="174" t="s">
        <v>30</v>
      </c>
      <c r="G57" s="56">
        <f t="shared" si="0"/>
        <v>0</v>
      </c>
    </row>
    <row r="58" spans="1:14">
      <c r="A58" s="65"/>
      <c r="B58" s="64"/>
    </row>
    <row r="59" spans="1:14" s="135" customFormat="1" ht="18.75" customHeight="1">
      <c r="A59" s="154" t="s">
        <v>214</v>
      </c>
      <c r="B59" s="155"/>
      <c r="C59" s="160"/>
      <c r="D59" s="157"/>
      <c r="E59" s="158"/>
      <c r="F59" s="159"/>
      <c r="G59" s="159"/>
      <c r="H59" s="160"/>
      <c r="I59" s="156"/>
      <c r="J59" s="156"/>
      <c r="K59" s="161"/>
      <c r="L59" s="156"/>
      <c r="M59" s="161"/>
      <c r="N59" s="156"/>
    </row>
    <row r="60" spans="1:14" s="143" customFormat="1" ht="18.75" customHeight="1">
      <c r="A60" s="154" t="s">
        <v>215</v>
      </c>
      <c r="B60" s="155"/>
      <c r="C60" s="160"/>
      <c r="D60" s="157"/>
      <c r="E60" s="158"/>
      <c r="F60" s="156"/>
      <c r="G60" s="162"/>
      <c r="H60" s="160"/>
      <c r="I60" s="156"/>
      <c r="J60" s="156"/>
      <c r="K60" s="161"/>
      <c r="L60" s="156"/>
      <c r="M60" s="161"/>
      <c r="N60" s="163"/>
    </row>
    <row r="61" spans="1:14" s="148" customFormat="1" ht="18.75" customHeight="1">
      <c r="A61" s="154" t="s">
        <v>216</v>
      </c>
      <c r="B61" s="164"/>
      <c r="C61" s="164"/>
      <c r="D61" s="264"/>
      <c r="E61" s="264"/>
      <c r="F61" s="165"/>
      <c r="G61" s="166"/>
      <c r="H61" s="166"/>
      <c r="I61" s="166"/>
      <c r="J61" s="167"/>
      <c r="K61" s="167"/>
      <c r="L61" s="167"/>
      <c r="M61" s="167"/>
      <c r="N61" s="168"/>
    </row>
    <row r="62" spans="1:14" s="148" customFormat="1" ht="20.25" customHeight="1">
      <c r="A62" s="169" t="s">
        <v>200</v>
      </c>
      <c r="B62" s="168"/>
      <c r="C62" s="265"/>
      <c r="D62" s="266"/>
      <c r="E62" s="171" t="s">
        <v>217</v>
      </c>
      <c r="F62" s="161"/>
      <c r="G62" s="168"/>
      <c r="H62" s="168"/>
      <c r="I62" s="168"/>
      <c r="J62" s="170"/>
      <c r="K62" s="168"/>
      <c r="L62" s="168"/>
    </row>
    <row r="63" spans="1:14">
      <c r="A63" s="65"/>
      <c r="B63" s="64"/>
    </row>
  </sheetData>
  <mergeCells count="4">
    <mergeCell ref="A4:E4"/>
    <mergeCell ref="A5:E5"/>
    <mergeCell ref="A6:E6"/>
    <mergeCell ref="A7:E7"/>
  </mergeCells>
  <pageMargins left="0.98425196850393704" right="0.31496062992125984" top="0.31496062992125984" bottom="0.19685039370078741" header="0.15748031496062992" footer="0.19685039370078741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прил. 2 по МП к ПЗ 2019 (2)</vt:lpstr>
      <vt:lpstr>1</vt:lpstr>
      <vt:lpstr>прил. 2 по МП к ПЗ 2021</vt:lpstr>
      <vt:lpstr>прил. 3 по неМП 2021</vt:lpstr>
      <vt:lpstr>МП и не МП (2)</vt:lpstr>
      <vt:lpstr>Р ПР (3)</vt:lpstr>
      <vt:lpstr>'МП и не МП (2)'!Заголовки_для_печати</vt:lpstr>
      <vt:lpstr>'прил. 2 по МП к ПЗ 2019 (2)'!Заголовки_для_печати</vt:lpstr>
      <vt:lpstr>'прил. 2 по МП к ПЗ 2021'!Заголовки_для_печати</vt:lpstr>
      <vt:lpstr>'прил. 3 по неМП 2021'!Заголовки_для_печати</vt:lpstr>
      <vt:lpstr>'1'!Область_печати</vt:lpstr>
      <vt:lpstr>'МП и не МП (2)'!Область_печати</vt:lpstr>
      <vt:lpstr>'прил. 2 по МП к ПЗ 2019 (2)'!Область_печати</vt:lpstr>
      <vt:lpstr>'прил. 2 по МП к ПЗ 2021'!Область_печати</vt:lpstr>
      <vt:lpstr>'прил. 3 по неМП 2021'!Область_печати</vt:lpstr>
      <vt:lpstr>'Р ПР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YI.Kovalenko</cp:lastModifiedBy>
  <cp:lastPrinted>2023-02-02T09:18:40Z</cp:lastPrinted>
  <dcterms:created xsi:type="dcterms:W3CDTF">2019-01-16T08:54:57Z</dcterms:created>
  <dcterms:modified xsi:type="dcterms:W3CDTF">2023-02-02T09:18:41Z</dcterms:modified>
</cp:coreProperties>
</file>