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4615" windowHeight="11745"/>
  </bookViews>
  <sheets>
    <sheet name="2022 год" sheetId="1" r:id="rId1"/>
  </sheets>
  <externalReferences>
    <externalReference r:id="rId2"/>
  </externalReferences>
  <definedNames>
    <definedName name="_xlnm._FilterDatabase" localSheetId="0" hidden="1">'2022 год'!$AB$5:$AB$75</definedName>
    <definedName name="_xlnm.Print_Area" localSheetId="0">'2022 год'!$A$1:$AB$56</definedName>
  </definedNames>
  <calcPr calcId="124519" refMode="R1C1"/>
</workbook>
</file>

<file path=xl/calcChain.xml><?xml version="1.0" encoding="utf-8"?>
<calcChain xmlns="http://schemas.openxmlformats.org/spreadsheetml/2006/main">
  <c r="AB55" i="1"/>
  <c r="AD55"/>
  <c r="AE55"/>
  <c r="C73"/>
  <c r="C69"/>
  <c r="C67"/>
  <c r="C68" s="1"/>
  <c r="C64"/>
  <c r="C65" s="1"/>
  <c r="Z58"/>
  <c r="X58"/>
  <c r="V58"/>
  <c r="T58"/>
  <c r="R58"/>
  <c r="P58"/>
  <c r="N58"/>
  <c r="L58"/>
  <c r="J58"/>
  <c r="H58"/>
  <c r="F58"/>
  <c r="D58"/>
  <c r="C58"/>
  <c r="C60" s="1"/>
  <c r="Z57"/>
  <c r="X57"/>
  <c r="V57"/>
  <c r="T57"/>
  <c r="R57"/>
  <c r="P57"/>
  <c r="N57"/>
  <c r="L57"/>
  <c r="J57"/>
  <c r="H57"/>
  <c r="F57"/>
  <c r="D57"/>
  <c r="C57"/>
  <c r="AA56"/>
  <c r="AB57" s="1"/>
  <c r="Y56"/>
  <c r="W56"/>
  <c r="U56"/>
  <c r="S56"/>
  <c r="Q56"/>
  <c r="AB54"/>
  <c r="Z54"/>
  <c r="Z53" s="1"/>
  <c r="X54"/>
  <c r="X53" s="1"/>
  <c r="V54"/>
  <c r="V53" s="1"/>
  <c r="T54"/>
  <c r="T53" s="1"/>
  <c r="R54"/>
  <c r="R53" s="1"/>
  <c r="P54"/>
  <c r="P53" s="1"/>
  <c r="N54"/>
  <c r="N53" s="1"/>
  <c r="L54"/>
  <c r="J54"/>
  <c r="J53" s="1"/>
  <c r="H54"/>
  <c r="H53" s="1"/>
  <c r="F54"/>
  <c r="F53" s="1"/>
  <c r="D54"/>
  <c r="D53" s="1"/>
  <c r="AE53"/>
  <c r="AD53"/>
  <c r="AB53"/>
  <c r="L53"/>
  <c r="AB52"/>
  <c r="Z52"/>
  <c r="X52"/>
  <c r="V52"/>
  <c r="T52"/>
  <c r="R52"/>
  <c r="P52"/>
  <c r="N52"/>
  <c r="L52"/>
  <c r="J52"/>
  <c r="H52"/>
  <c r="F52"/>
  <c r="D52"/>
  <c r="AB51"/>
  <c r="Z51"/>
  <c r="X51"/>
  <c r="V51"/>
  <c r="V50" s="1"/>
  <c r="T51"/>
  <c r="R51"/>
  <c r="P51"/>
  <c r="N51"/>
  <c r="N50" s="1"/>
  <c r="L51"/>
  <c r="L50" s="1"/>
  <c r="J51"/>
  <c r="H51"/>
  <c r="F51"/>
  <c r="F50" s="1"/>
  <c r="D51"/>
  <c r="D50" s="1"/>
  <c r="AE50"/>
  <c r="AD50"/>
  <c r="AB50"/>
  <c r="X50"/>
  <c r="H50"/>
  <c r="AB49"/>
  <c r="Z49"/>
  <c r="X49"/>
  <c r="V49"/>
  <c r="T49"/>
  <c r="R49"/>
  <c r="P49"/>
  <c r="N49"/>
  <c r="L49"/>
  <c r="J49"/>
  <c r="H49"/>
  <c r="F49"/>
  <c r="D49"/>
  <c r="AB48"/>
  <c r="Z48"/>
  <c r="X48"/>
  <c r="V48"/>
  <c r="T48"/>
  <c r="R48"/>
  <c r="P48"/>
  <c r="N48"/>
  <c r="L48"/>
  <c r="L45" s="1"/>
  <c r="J48"/>
  <c r="H48"/>
  <c r="F48"/>
  <c r="D48"/>
  <c r="D45" s="1"/>
  <c r="AB47"/>
  <c r="Z47"/>
  <c r="X47"/>
  <c r="V47"/>
  <c r="T47"/>
  <c r="R47"/>
  <c r="P47"/>
  <c r="N47"/>
  <c r="L47"/>
  <c r="J47"/>
  <c r="H47"/>
  <c r="F47"/>
  <c r="F45" s="1"/>
  <c r="D47"/>
  <c r="AB46"/>
  <c r="Z46"/>
  <c r="X46"/>
  <c r="X45" s="1"/>
  <c r="V46"/>
  <c r="T46"/>
  <c r="R46"/>
  <c r="P46"/>
  <c r="P45" s="1"/>
  <c r="N46"/>
  <c r="L46"/>
  <c r="J46"/>
  <c r="H46"/>
  <c r="H45" s="1"/>
  <c r="F46"/>
  <c r="D46"/>
  <c r="AE45"/>
  <c r="AD45"/>
  <c r="AB45"/>
  <c r="AB44"/>
  <c r="Z44"/>
  <c r="X44"/>
  <c r="V44"/>
  <c r="T44"/>
  <c r="R44"/>
  <c r="R41" s="1"/>
  <c r="P44"/>
  <c r="N44"/>
  <c r="L44"/>
  <c r="J44"/>
  <c r="H44"/>
  <c r="F44"/>
  <c r="D44"/>
  <c r="AB43"/>
  <c r="Z43"/>
  <c r="X43"/>
  <c r="V43"/>
  <c r="T43"/>
  <c r="R43"/>
  <c r="P43"/>
  <c r="N43"/>
  <c r="L43"/>
  <c r="J43"/>
  <c r="H43"/>
  <c r="F43"/>
  <c r="D43"/>
  <c r="AB42"/>
  <c r="Z42"/>
  <c r="X42"/>
  <c r="V42"/>
  <c r="T42"/>
  <c r="R42"/>
  <c r="P42"/>
  <c r="N42"/>
  <c r="L42"/>
  <c r="J42"/>
  <c r="H42"/>
  <c r="F42"/>
  <c r="D42"/>
  <c r="AE41"/>
  <c r="AD41"/>
  <c r="AB41"/>
  <c r="AB40"/>
  <c r="Z40"/>
  <c r="X40"/>
  <c r="V40"/>
  <c r="T40"/>
  <c r="R40"/>
  <c r="P40"/>
  <c r="N40"/>
  <c r="L40"/>
  <c r="J40"/>
  <c r="H40"/>
  <c r="F40"/>
  <c r="D40"/>
  <c r="AB39"/>
  <c r="Z39"/>
  <c r="Z38" s="1"/>
  <c r="X39"/>
  <c r="V39"/>
  <c r="T39"/>
  <c r="R39"/>
  <c r="R38" s="1"/>
  <c r="P39"/>
  <c r="N39"/>
  <c r="L39"/>
  <c r="J39"/>
  <c r="J38" s="1"/>
  <c r="H39"/>
  <c r="F39"/>
  <c r="D39"/>
  <c r="AE38"/>
  <c r="AD38"/>
  <c r="AB38"/>
  <c r="T38"/>
  <c r="L38"/>
  <c r="D38"/>
  <c r="AB37"/>
  <c r="Z37"/>
  <c r="X37"/>
  <c r="V37"/>
  <c r="T37"/>
  <c r="R37"/>
  <c r="P37"/>
  <c r="N37"/>
  <c r="L37"/>
  <c r="J37"/>
  <c r="H37"/>
  <c r="F37"/>
  <c r="D37"/>
  <c r="AB36"/>
  <c r="Z36"/>
  <c r="X36"/>
  <c r="V36"/>
  <c r="T36"/>
  <c r="R36"/>
  <c r="P36"/>
  <c r="N36"/>
  <c r="L36"/>
  <c r="J36"/>
  <c r="H36"/>
  <c r="F36"/>
  <c r="D36"/>
  <c r="AB35"/>
  <c r="Z35"/>
  <c r="X35"/>
  <c r="V35"/>
  <c r="T35"/>
  <c r="R35"/>
  <c r="P35"/>
  <c r="N35"/>
  <c r="L35"/>
  <c r="J35"/>
  <c r="H35"/>
  <c r="F35"/>
  <c r="D35"/>
  <c r="AB34"/>
  <c r="Z34"/>
  <c r="X34"/>
  <c r="V34"/>
  <c r="T34"/>
  <c r="R34"/>
  <c r="P34"/>
  <c r="N34"/>
  <c r="L34"/>
  <c r="J34"/>
  <c r="H34"/>
  <c r="F34"/>
  <c r="D34"/>
  <c r="AB33"/>
  <c r="Z33"/>
  <c r="X33"/>
  <c r="V33"/>
  <c r="T33"/>
  <c r="R33"/>
  <c r="P33"/>
  <c r="N33"/>
  <c r="L33"/>
  <c r="J33"/>
  <c r="H33"/>
  <c r="F33"/>
  <c r="D33"/>
  <c r="AB32"/>
  <c r="Z32"/>
  <c r="X32"/>
  <c r="V32"/>
  <c r="T32"/>
  <c r="R32"/>
  <c r="P32"/>
  <c r="N32"/>
  <c r="L32"/>
  <c r="J32"/>
  <c r="H32"/>
  <c r="F32"/>
  <c r="F31" s="1"/>
  <c r="D32"/>
  <c r="AE31"/>
  <c r="AD31"/>
  <c r="AB31"/>
  <c r="AB30"/>
  <c r="Z30"/>
  <c r="X30"/>
  <c r="V30"/>
  <c r="T30"/>
  <c r="R30"/>
  <c r="P30"/>
  <c r="N30"/>
  <c r="L30"/>
  <c r="J30"/>
  <c r="H30"/>
  <c r="AB29"/>
  <c r="Z29"/>
  <c r="X29"/>
  <c r="V29"/>
  <c r="T29"/>
  <c r="R29"/>
  <c r="P29"/>
  <c r="N29"/>
  <c r="L29"/>
  <c r="J29"/>
  <c r="AB28"/>
  <c r="Z28"/>
  <c r="X28"/>
  <c r="V28"/>
  <c r="T28"/>
  <c r="R28"/>
  <c r="P28"/>
  <c r="N28"/>
  <c r="L28"/>
  <c r="J28"/>
  <c r="H28"/>
  <c r="F28"/>
  <c r="D28"/>
  <c r="AB27"/>
  <c r="Z27"/>
  <c r="X27"/>
  <c r="V27"/>
  <c r="T27"/>
  <c r="R27"/>
  <c r="P27"/>
  <c r="N27"/>
  <c r="L27"/>
  <c r="J27"/>
  <c r="H27"/>
  <c r="F27"/>
  <c r="D27"/>
  <c r="AB26"/>
  <c r="Z26"/>
  <c r="X26"/>
  <c r="V26"/>
  <c r="T26"/>
  <c r="R26"/>
  <c r="P26"/>
  <c r="N26"/>
  <c r="L26"/>
  <c r="J26"/>
  <c r="H26"/>
  <c r="F26"/>
  <c r="D26"/>
  <c r="AB25"/>
  <c r="Z25"/>
  <c r="X25"/>
  <c r="V25"/>
  <c r="T25"/>
  <c r="R25"/>
  <c r="P25"/>
  <c r="N25"/>
  <c r="L25"/>
  <c r="J25"/>
  <c r="H25"/>
  <c r="F25"/>
  <c r="D25"/>
  <c r="AE24"/>
  <c r="AD24"/>
  <c r="AB24"/>
  <c r="AB23"/>
  <c r="Z23"/>
  <c r="X23"/>
  <c r="V23"/>
  <c r="T23"/>
  <c r="R23"/>
  <c r="P23"/>
  <c r="N23"/>
  <c r="L23"/>
  <c r="L19" s="1"/>
  <c r="J23"/>
  <c r="H23"/>
  <c r="F23"/>
  <c r="D23"/>
  <c r="AB22"/>
  <c r="Z22"/>
  <c r="X22"/>
  <c r="V22"/>
  <c r="T22"/>
  <c r="R22"/>
  <c r="P22"/>
  <c r="N22"/>
  <c r="L22"/>
  <c r="J22"/>
  <c r="H22"/>
  <c r="F22"/>
  <c r="D22"/>
  <c r="AB21"/>
  <c r="Z21"/>
  <c r="X21"/>
  <c r="V21"/>
  <c r="T21"/>
  <c r="R21"/>
  <c r="P21"/>
  <c r="N21"/>
  <c r="L21"/>
  <c r="J21"/>
  <c r="H21"/>
  <c r="F21"/>
  <c r="D21"/>
  <c r="AB20"/>
  <c r="Z20"/>
  <c r="X20"/>
  <c r="V20"/>
  <c r="T20"/>
  <c r="R20"/>
  <c r="P20"/>
  <c r="N20"/>
  <c r="L20"/>
  <c r="J20"/>
  <c r="H20"/>
  <c r="F20"/>
  <c r="D20"/>
  <c r="AE19"/>
  <c r="AD19"/>
  <c r="AB19"/>
  <c r="D19"/>
  <c r="AB18"/>
  <c r="Z18"/>
  <c r="X18"/>
  <c r="V18"/>
  <c r="V16" s="1"/>
  <c r="T18"/>
  <c r="R18"/>
  <c r="P18"/>
  <c r="N18"/>
  <c r="N16" s="1"/>
  <c r="L18"/>
  <c r="J18"/>
  <c r="H18"/>
  <c r="F18"/>
  <c r="F16" s="1"/>
  <c r="D18"/>
  <c r="AB17"/>
  <c r="Z17"/>
  <c r="Z16" s="1"/>
  <c r="X17"/>
  <c r="V17"/>
  <c r="T17"/>
  <c r="R17"/>
  <c r="R16" s="1"/>
  <c r="P17"/>
  <c r="N17"/>
  <c r="L17"/>
  <c r="J17"/>
  <c r="J16" s="1"/>
  <c r="H17"/>
  <c r="F17"/>
  <c r="D17"/>
  <c r="AE16"/>
  <c r="AD16"/>
  <c r="AB16"/>
  <c r="T16"/>
  <c r="L16"/>
  <c r="D16"/>
  <c r="AB15"/>
  <c r="Z15"/>
  <c r="X15"/>
  <c r="V15"/>
  <c r="T15"/>
  <c r="R15"/>
  <c r="P15"/>
  <c r="N15"/>
  <c r="L15"/>
  <c r="J15"/>
  <c r="H15"/>
  <c r="F15"/>
  <c r="D15"/>
  <c r="AB14"/>
  <c r="Z14"/>
  <c r="X14"/>
  <c r="V14"/>
  <c r="T14"/>
  <c r="R14"/>
  <c r="P14"/>
  <c r="N14"/>
  <c r="L14"/>
  <c r="J14"/>
  <c r="H14"/>
  <c r="F14"/>
  <c r="D14"/>
  <c r="AB13"/>
  <c r="Z13"/>
  <c r="X13"/>
  <c r="V13"/>
  <c r="T13"/>
  <c r="R13"/>
  <c r="AB12"/>
  <c r="Z12"/>
  <c r="X12"/>
  <c r="V12"/>
  <c r="T12"/>
  <c r="R12"/>
  <c r="P12"/>
  <c r="N12"/>
  <c r="L12"/>
  <c r="J12"/>
  <c r="H12"/>
  <c r="F12"/>
  <c r="D12"/>
  <c r="AB11"/>
  <c r="Z11"/>
  <c r="X11"/>
  <c r="V11"/>
  <c r="T11"/>
  <c r="R11"/>
  <c r="P11"/>
  <c r="N11"/>
  <c r="L11"/>
  <c r="J11"/>
  <c r="H11"/>
  <c r="F11"/>
  <c r="D11"/>
  <c r="AB10"/>
  <c r="Z10"/>
  <c r="X10"/>
  <c r="V10"/>
  <c r="T10"/>
  <c r="R10"/>
  <c r="P10"/>
  <c r="N10"/>
  <c r="L10"/>
  <c r="J10"/>
  <c r="H10"/>
  <c r="F10"/>
  <c r="D10"/>
  <c r="AB9"/>
  <c r="Z9"/>
  <c r="X9"/>
  <c r="V9"/>
  <c r="T9"/>
  <c r="R9"/>
  <c r="P9"/>
  <c r="N9"/>
  <c r="L9"/>
  <c r="J9"/>
  <c r="H9"/>
  <c r="F9"/>
  <c r="D9"/>
  <c r="AB8"/>
  <c r="Z8"/>
  <c r="X8"/>
  <c r="V8"/>
  <c r="T8"/>
  <c r="R8"/>
  <c r="P8"/>
  <c r="N8"/>
  <c r="L8"/>
  <c r="J8"/>
  <c r="H8"/>
  <c r="F8"/>
  <c r="D8"/>
  <c r="AE7"/>
  <c r="AD7"/>
  <c r="AB7"/>
  <c r="AB56" s="1"/>
  <c r="F7" l="1"/>
  <c r="N7"/>
  <c r="V7"/>
  <c r="V56" s="1"/>
  <c r="V60" s="1"/>
  <c r="T19"/>
  <c r="H31"/>
  <c r="P31"/>
  <c r="X31"/>
  <c r="D31"/>
  <c r="L31"/>
  <c r="T31"/>
  <c r="N45"/>
  <c r="V45"/>
  <c r="P50"/>
  <c r="N31"/>
  <c r="V31"/>
  <c r="J41"/>
  <c r="Z41"/>
  <c r="F24"/>
  <c r="N24"/>
  <c r="V24"/>
  <c r="H7"/>
  <c r="P7"/>
  <c r="X7"/>
  <c r="D7"/>
  <c r="L7"/>
  <c r="T7"/>
  <c r="H24"/>
  <c r="P24"/>
  <c r="X24"/>
  <c r="D24"/>
  <c r="L24"/>
  <c r="L56" s="1"/>
  <c r="L60" s="1"/>
  <c r="T24"/>
  <c r="J31"/>
  <c r="R31"/>
  <c r="Z31"/>
  <c r="D41"/>
  <c r="L41"/>
  <c r="T41"/>
  <c r="H41"/>
  <c r="P41"/>
  <c r="X41"/>
  <c r="J45"/>
  <c r="R45"/>
  <c r="Z45"/>
  <c r="T45"/>
  <c r="H16"/>
  <c r="H56" s="1"/>
  <c r="H60" s="1"/>
  <c r="P16"/>
  <c r="X16"/>
  <c r="H19"/>
  <c r="P19"/>
  <c r="X19"/>
  <c r="H38"/>
  <c r="P38"/>
  <c r="X38"/>
  <c r="T50"/>
  <c r="J7"/>
  <c r="R7"/>
  <c r="Z7"/>
  <c r="F19"/>
  <c r="N19"/>
  <c r="V19"/>
  <c r="J19"/>
  <c r="R19"/>
  <c r="Z19"/>
  <c r="J24"/>
  <c r="R24"/>
  <c r="Z24"/>
  <c r="F38"/>
  <c r="N38"/>
  <c r="V38"/>
  <c r="F41"/>
  <c r="N41"/>
  <c r="V41"/>
  <c r="J50"/>
  <c r="R50"/>
  <c r="Z50"/>
  <c r="F56" l="1"/>
  <c r="F60" s="1"/>
  <c r="N56"/>
  <c r="N60" s="1"/>
  <c r="J56"/>
  <c r="J60" s="1"/>
  <c r="X56"/>
  <c r="X60" s="1"/>
  <c r="T56"/>
  <c r="T60" s="1"/>
  <c r="P56"/>
  <c r="P60" s="1"/>
  <c r="D56"/>
  <c r="D60" s="1"/>
  <c r="R56"/>
  <c r="R60" s="1"/>
  <c r="Z56"/>
  <c r="Z60" s="1"/>
</calcChain>
</file>

<file path=xl/sharedStrings.xml><?xml version="1.0" encoding="utf-8"?>
<sst xmlns="http://schemas.openxmlformats.org/spreadsheetml/2006/main" count="133" uniqueCount="133">
  <si>
    <t xml:space="preserve">Р ПР  </t>
  </si>
  <si>
    <t>Наименование</t>
  </si>
  <si>
    <t>45 от 26.01.22</t>
  </si>
  <si>
    <t>51 от 25.02.22</t>
  </si>
  <si>
    <t>74 от 30.03.22</t>
  </si>
  <si>
    <t>82 от 27.04.22</t>
  </si>
  <si>
    <t>90 от 25.05.22</t>
  </si>
  <si>
    <t>96 от 27.06.22</t>
  </si>
  <si>
    <t>105 от 27.07.22</t>
  </si>
  <si>
    <t>123 от 28.09.22</t>
  </si>
  <si>
    <t>126 от 26.10.22</t>
  </si>
  <si>
    <t>132 от 30.11.22</t>
  </si>
  <si>
    <t>143 от 21.12.22</t>
  </si>
  <si>
    <t xml:space="preserve">01     </t>
  </si>
  <si>
    <t>Общегосударственные вопросы</t>
  </si>
  <si>
    <t xml:space="preserve">01     02     </t>
  </si>
  <si>
    <t>Функционирование высшего должностного лица субъекта Российской Федерации и муниципального образования</t>
  </si>
  <si>
    <t xml:space="preserve">01     03  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</si>
  <si>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</si>
  <si>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01     04  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</si>
  <si>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</si>
  <si>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01     05     </t>
  </si>
  <si>
    <t>Судебная система</t>
  </si>
  <si>
    <t xml:space="preserve">01     06   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</si>
  <si>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</si>
  <si>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01     08     </t>
  </si>
  <si>
    <t>Международные отношения и международное сотрудничество</t>
  </si>
  <si>
    <t xml:space="preserve">01     11     </t>
  </si>
  <si>
    <t>Резервные фонды</t>
  </si>
  <si>
    <t>01     13</t>
  </si>
  <si>
    <t>Другие общегосударственные вопросы</t>
  </si>
  <si>
    <t xml:space="preserve">03     </t>
  </si>
  <si>
    <t>Национальная безопасность и правоохранительная деятельность</t>
  </si>
  <si>
    <t xml:space="preserve">03     10    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</si>
  <si>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</si>
  <si>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03     14     </t>
  </si>
  <si>
    <t xml:space="preserve">04     </t>
  </si>
  <si>
    <t>Национальная экономика</t>
  </si>
  <si>
    <t xml:space="preserve">04     06     </t>
  </si>
  <si>
    <t>Водное хозяйство</t>
  </si>
  <si>
    <t xml:space="preserve">04     07     </t>
  </si>
  <si>
    <t>Лесное хозяйство</t>
  </si>
  <si>
    <t xml:space="preserve">04     09    </t>
  </si>
  <si>
    <t>Дорожное хозяйство (дорожные фонды)</t>
  </si>
  <si>
    <t xml:space="preserve">04     12     </t>
  </si>
  <si>
    <t>Другие вопросы в области национальной экономики</t>
  </si>
  <si>
    <t xml:space="preserve">05     </t>
  </si>
  <si>
    <t>Жилищно-коммунальное хозяйство</t>
  </si>
  <si>
    <t xml:space="preserve">05     01     </t>
  </si>
  <si>
    <t>Жилищное хозяйство</t>
  </si>
  <si>
    <t xml:space="preserve">05     02     </t>
  </si>
  <si>
    <t>Коммунальное хозяйство</t>
  </si>
  <si>
    <t xml:space="preserve">05     03     </t>
  </si>
  <si>
    <t>Благоустройство</t>
  </si>
  <si>
    <t xml:space="preserve">05     05     </t>
  </si>
  <si>
    <t>Другие вопросы в области жилищно-коммунального хозяйства</t>
  </si>
  <si>
    <t>06</t>
  </si>
  <si>
    <t>Охрана окружающей среды</t>
  </si>
  <si>
    <t>06     05</t>
  </si>
  <si>
    <t>Другие вопросы в области охраны окружающей среды</t>
  </si>
  <si>
    <t xml:space="preserve">07     </t>
  </si>
  <si>
    <t>Образование</t>
  </si>
  <si>
    <t xml:space="preserve">07     01     </t>
  </si>
  <si>
    <t>Дошкольное образование</t>
  </si>
  <si>
    <t xml:space="preserve">07     02     </t>
  </si>
  <si>
    <t>Общее образование</t>
  </si>
  <si>
    <t xml:space="preserve">07     03     </t>
  </si>
  <si>
    <t>Дополнительное образование детей</t>
  </si>
  <si>
    <t xml:space="preserve">07     05     </t>
  </si>
  <si>
    <t>Профессиональная подготовка, переподготовка и повышение квалификации</t>
  </si>
  <si>
    <t xml:space="preserve">07     07     </t>
  </si>
  <si>
    <t xml:space="preserve">Молодежная политика </t>
  </si>
  <si>
    <t xml:space="preserve">07     09     </t>
  </si>
  <si>
    <t>Другие вопросы в области образования</t>
  </si>
  <si>
    <t xml:space="preserve">08     </t>
  </si>
  <si>
    <t xml:space="preserve">Культура, кинематография </t>
  </si>
  <si>
    <t xml:space="preserve">08     01     </t>
  </si>
  <si>
    <t>Культура</t>
  </si>
  <si>
    <t xml:space="preserve">08     04     </t>
  </si>
  <si>
    <t xml:space="preserve">Другие вопросы в области культуры, кинематографии </t>
  </si>
  <si>
    <t xml:space="preserve">10     </t>
  </si>
  <si>
    <t>Социальная политика</t>
  </si>
  <si>
    <t xml:space="preserve">10     03     </t>
  </si>
  <si>
    <t>Социальное обеспечение населения</t>
  </si>
  <si>
    <t xml:space="preserve">10     04     </t>
  </si>
  <si>
    <t>Охрана семьи и детства</t>
  </si>
  <si>
    <t xml:space="preserve">10     06     </t>
  </si>
  <si>
    <t>Другие вопросы в области социальной политики</t>
  </si>
  <si>
    <t>11</t>
  </si>
  <si>
    <t>Физическая культура и спорт</t>
  </si>
  <si>
    <t xml:space="preserve">11     01     </t>
  </si>
  <si>
    <t xml:space="preserve">Физическая культура </t>
  </si>
  <si>
    <t xml:space="preserve">11     02    </t>
  </si>
  <si>
    <t>Массовый спорт</t>
  </si>
  <si>
    <t>11     03</t>
  </si>
  <si>
    <t>Спорт высших достижений</t>
  </si>
  <si>
    <t xml:space="preserve">11     05     </t>
  </si>
  <si>
    <t>Другие вопросы в области физической культуры и спорта</t>
  </si>
  <si>
    <t>12</t>
  </si>
  <si>
    <t>Средства массовой информации</t>
  </si>
  <si>
    <t>12     01</t>
  </si>
  <si>
    <t>Телевидение и радиовещание</t>
  </si>
  <si>
    <t xml:space="preserve">12     02    </t>
  </si>
  <si>
    <t>Периодическая печать и издательства</t>
  </si>
  <si>
    <t>13</t>
  </si>
  <si>
    <t>Обслуживание государственного (муниципального) долга</t>
  </si>
  <si>
    <t xml:space="preserve">13     01     </t>
  </si>
  <si>
    <t xml:space="preserve">Обслуживание государственного (муниципального) внутреннего долга
</t>
  </si>
  <si>
    <t>Условно утвержденные расходы</t>
  </si>
  <si>
    <t>ВСЕГО:</t>
  </si>
  <si>
    <t>должно быть</t>
  </si>
  <si>
    <t>отклонение</t>
  </si>
  <si>
    <t>соц. Сфера</t>
  </si>
  <si>
    <t>ЖКХ</t>
  </si>
  <si>
    <t>другие</t>
  </si>
  <si>
    <t>Внесены изменения в соответствии с решениями Ставропольской городской Думы</t>
  </si>
  <si>
    <t xml:space="preserve"> № 45 от 26.01.22</t>
  </si>
  <si>
    <t>№ 51 от 25.02.22</t>
  </si>
  <si>
    <t>№ 74 от 30.03.22</t>
  </si>
  <si>
    <t>Другие вопросы в области национальной безопасности и правоохранительной деятельности</t>
  </si>
  <si>
    <t>№ 82 от 27.04.22</t>
  </si>
  <si>
    <t>№ 90 от 25.05.22</t>
  </si>
  <si>
    <t>№ 96 от 27.06.22</t>
  </si>
  <si>
    <t>№ 105 от 27.07.22</t>
  </si>
  <si>
    <t>№ 113 от 15.08.22</t>
  </si>
  <si>
    <t>113 от 15.08.22</t>
  </si>
  <si>
    <t>№ 123 от 28.09.22</t>
  </si>
  <si>
    <t>№ 126 от 26.10.22</t>
  </si>
  <si>
    <t>№ 132 от 30.11.22</t>
  </si>
  <si>
    <t>№ 143 от 21.12.22</t>
  </si>
  <si>
    <t>СВЕДЕНИЯ о внесенных в 2022 году  изменениях в Решение Ставропольской городской Думы от 10 декабря 2021 г. № 30 "О бюджете города Ставрополя на 2022 год и плановый период" в части расходов 2022 года</t>
  </si>
  <si>
    <t>ИТОГО изменения 
за 2022 год</t>
  </si>
  <si>
    <t>Утверждено решением  
от 10.12.21 № 30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</si>
</sst>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1" applyNumberFormat="1" applyFont="1" applyFill="1" applyBorder="1" applyAlignment="1">
      <alignment horizontal="center" vertical="center" wrapText="1"/>
    </xf>
    <xf numFmtId="0" fontId="2" fillId="0" borderId="0" xfId="1"/>
    <xf numFmtId="49" fontId="3" fillId="3" borderId="2" xfId="1" applyNumberFormat="1" applyFont="1" applyFill="1" applyBorder="1" applyAlignment="1">
      <alignment vertical="center"/>
    </xf>
    <xf numFmtId="0" fontId="3" fillId="3" borderId="3" xfId="1" applyFont="1" applyFill="1" applyBorder="1" applyAlignment="1">
      <alignment horizontal="left" wrapText="1"/>
    </xf>
    <xf numFmtId="4" fontId="4" fillId="3" borderId="4" xfId="1" applyNumberFormat="1" applyFont="1" applyFill="1" applyBorder="1"/>
    <xf numFmtId="4" fontId="2" fillId="0" borderId="0" xfId="1" applyNumberFormat="1"/>
    <xf numFmtId="49" fontId="5" fillId="0" borderId="5" xfId="1" applyNumberFormat="1" applyFont="1" applyBorder="1" applyAlignment="1">
      <alignment vertical="center"/>
    </xf>
    <xf numFmtId="0" fontId="5" fillId="0" borderId="6" xfId="1" applyFont="1" applyBorder="1" applyAlignment="1">
      <alignment horizontal="left" wrapText="1"/>
    </xf>
    <xf numFmtId="4" fontId="6" fillId="0" borderId="7" xfId="1" applyNumberFormat="1" applyFont="1" applyBorder="1"/>
    <xf numFmtId="49" fontId="3" fillId="3" borderId="5" xfId="1" applyNumberFormat="1" applyFont="1" applyFill="1" applyBorder="1" applyAlignment="1">
      <alignment vertical="center"/>
    </xf>
    <xf numFmtId="0" fontId="3" fillId="3" borderId="6" xfId="1" applyFont="1" applyFill="1" applyBorder="1" applyAlignment="1">
      <alignment horizontal="left" wrapText="1"/>
    </xf>
    <xf numFmtId="4" fontId="4" fillId="3" borderId="7" xfId="1" applyNumberFormat="1" applyFont="1" applyFill="1" applyBorder="1"/>
    <xf numFmtId="49" fontId="5" fillId="0" borderId="8" xfId="1" applyNumberFormat="1" applyFont="1" applyBorder="1" applyAlignment="1">
      <alignment vertical="center"/>
    </xf>
    <xf numFmtId="0" fontId="5" fillId="0" borderId="9" xfId="1" applyFont="1" applyBorder="1" applyAlignment="1">
      <alignment horizontal="left" wrapText="1"/>
    </xf>
    <xf numFmtId="4" fontId="6" fillId="0" borderId="10" xfId="1" applyNumberFormat="1" applyFont="1" applyBorder="1"/>
    <xf numFmtId="49" fontId="5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wrapText="1"/>
    </xf>
    <xf numFmtId="49" fontId="4" fillId="3" borderId="11" xfId="1" applyNumberFormat="1" applyFont="1" applyFill="1" applyBorder="1"/>
    <xf numFmtId="0" fontId="4" fillId="3" borderId="12" xfId="1" applyFont="1" applyFill="1" applyBorder="1" applyAlignment="1">
      <alignment horizontal="center"/>
    </xf>
    <xf numFmtId="0" fontId="2" fillId="0" borderId="0" xfId="1"/>
    <xf numFmtId="4" fontId="6" fillId="0" borderId="0" xfId="1" applyNumberFormat="1" applyFont="1"/>
    <xf numFmtId="0" fontId="2" fillId="0" borderId="0" xfId="1" applyAlignment="1">
      <alignment horizontal="right"/>
    </xf>
    <xf numFmtId="0" fontId="6" fillId="0" borderId="0" xfId="1" applyFont="1"/>
    <xf numFmtId="49" fontId="2" fillId="0" borderId="0" xfId="1" applyNumberFormat="1"/>
    <xf numFmtId="0" fontId="0" fillId="0" borderId="0" xfId="1" applyFont="1" applyAlignment="1">
      <alignment horizontal="right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 wrapText="1"/>
    </xf>
    <xf numFmtId="0" fontId="4" fillId="2" borderId="15" xfId="1" applyNumberFormat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/>
    </xf>
    <xf numFmtId="0" fontId="10" fillId="4" borderId="12" xfId="1" applyFont="1" applyFill="1" applyBorder="1" applyAlignment="1">
      <alignment horizontal="center"/>
    </xf>
    <xf numFmtId="0" fontId="10" fillId="4" borderId="16" xfId="1" applyFont="1" applyFill="1" applyBorder="1" applyAlignment="1">
      <alignment horizontal="center"/>
    </xf>
    <xf numFmtId="0" fontId="6" fillId="0" borderId="0" xfId="1" applyFont="1" applyAlignment="1">
      <alignment horizontal="center"/>
    </xf>
  </cellXfs>
  <cellStyles count="646">
    <cellStyle name="Обычный" xfId="0" builtinId="0"/>
    <cellStyle name="Обычный 10" xfId="2"/>
    <cellStyle name="Обычный 10 2" xfId="3"/>
    <cellStyle name="Обычный 10 2 2" xfId="4"/>
    <cellStyle name="Обычный 10 3" xfId="5"/>
    <cellStyle name="Обычный 10 4" xfId="6"/>
    <cellStyle name="Обычный 11" xfId="7"/>
    <cellStyle name="Обычный 12" xfId="8"/>
    <cellStyle name="Обычный 12 2" xfId="9"/>
    <cellStyle name="Обычный 12 2 2" xfId="10"/>
    <cellStyle name="Обычный 12 3" xfId="11"/>
    <cellStyle name="Обычный 12 4" xfId="12"/>
    <cellStyle name="Обычный 13" xfId="13"/>
    <cellStyle name="Обычный 13 2" xfId="14"/>
    <cellStyle name="Обычный 2" xfId="15"/>
    <cellStyle name="Обычный 2 10" xfId="16"/>
    <cellStyle name="Обычный 2 10 2" xfId="17"/>
    <cellStyle name="Обычный 2 10 3" xfId="18"/>
    <cellStyle name="Обычный 2 10 4" xfId="19"/>
    <cellStyle name="Обычный 2 10 5" xfId="20"/>
    <cellStyle name="Обычный 2 10 6" xfId="21"/>
    <cellStyle name="Обычный 2 100" xfId="22"/>
    <cellStyle name="Обычный 2 101" xfId="23"/>
    <cellStyle name="Обычный 2 101 2" xfId="24"/>
    <cellStyle name="Обычный 2 102" xfId="25"/>
    <cellStyle name="Обычный 2 103" xfId="26"/>
    <cellStyle name="Обычный 2 103 2" xfId="27"/>
    <cellStyle name="Обычный 2 104" xfId="28"/>
    <cellStyle name="Обычный 2 104 2" xfId="29"/>
    <cellStyle name="Обычный 2 105" xfId="30"/>
    <cellStyle name="Обычный 2 105 2" xfId="31"/>
    <cellStyle name="Обычный 2 106" xfId="32"/>
    <cellStyle name="Обычный 2 107" xfId="33"/>
    <cellStyle name="Обычный 2 108" xfId="34"/>
    <cellStyle name="Обычный 2 109" xfId="35"/>
    <cellStyle name="Обычный 2 11" xfId="36"/>
    <cellStyle name="Обычный 2 11 2" xfId="37"/>
    <cellStyle name="Обычный 2 11 3" xfId="38"/>
    <cellStyle name="Обычный 2 11 4" xfId="39"/>
    <cellStyle name="Обычный 2 11 5" xfId="40"/>
    <cellStyle name="Обычный 2 11 6" xfId="41"/>
    <cellStyle name="Обычный 2 110" xfId="42"/>
    <cellStyle name="Обычный 2 111" xfId="43"/>
    <cellStyle name="Обычный 2 112" xfId="44"/>
    <cellStyle name="Обычный 2 113" xfId="45"/>
    <cellStyle name="Обычный 2 113 2" xfId="46"/>
    <cellStyle name="Обычный 2 114" xfId="47"/>
    <cellStyle name="Обычный 2 115" xfId="48"/>
    <cellStyle name="Обычный 2 116" xfId="49"/>
    <cellStyle name="Обычный 2 117" xfId="50"/>
    <cellStyle name="Обычный 2 118" xfId="51"/>
    <cellStyle name="Обычный 2 118 2" xfId="52"/>
    <cellStyle name="Обычный 2 119" xfId="53"/>
    <cellStyle name="Обычный 2 12" xfId="54"/>
    <cellStyle name="Обычный 2 12 2" xfId="55"/>
    <cellStyle name="Обычный 2 12 3" xfId="56"/>
    <cellStyle name="Обычный 2 12 4" xfId="57"/>
    <cellStyle name="Обычный 2 12 5" xfId="58"/>
    <cellStyle name="Обычный 2 12 6" xfId="59"/>
    <cellStyle name="Обычный 2 120" xfId="60"/>
    <cellStyle name="Обычный 2 121" xfId="61"/>
    <cellStyle name="Обычный 2 122" xfId="62"/>
    <cellStyle name="Обычный 2 123" xfId="63"/>
    <cellStyle name="Обычный 2 124" xfId="64"/>
    <cellStyle name="Обычный 2 125" xfId="65"/>
    <cellStyle name="Обычный 2 125 2" xfId="66"/>
    <cellStyle name="Обычный 2 126" xfId="67"/>
    <cellStyle name="Обычный 2 127" xfId="68"/>
    <cellStyle name="Обычный 2 128" xfId="69"/>
    <cellStyle name="Обычный 2 129" xfId="70"/>
    <cellStyle name="Обычный 2 13" xfId="71"/>
    <cellStyle name="Обычный 2 13 2" xfId="72"/>
    <cellStyle name="Обычный 2 13 3" xfId="73"/>
    <cellStyle name="Обычный 2 13 4" xfId="74"/>
    <cellStyle name="Обычный 2 13 5" xfId="75"/>
    <cellStyle name="Обычный 2 13 6" xfId="76"/>
    <cellStyle name="Обычный 2 130" xfId="77"/>
    <cellStyle name="Обычный 2 131" xfId="78"/>
    <cellStyle name="Обычный 2 132" xfId="79"/>
    <cellStyle name="Обычный 2 133" xfId="80"/>
    <cellStyle name="Обычный 2 134" xfId="81"/>
    <cellStyle name="Обычный 2 135" xfId="82"/>
    <cellStyle name="Обычный 2 136" xfId="83"/>
    <cellStyle name="Обычный 2 137" xfId="84"/>
    <cellStyle name="Обычный 2 138" xfId="85"/>
    <cellStyle name="Обычный 2 138 2" xfId="86"/>
    <cellStyle name="Обычный 2 139" xfId="87"/>
    <cellStyle name="Обычный 2 139 2" xfId="88"/>
    <cellStyle name="Обычный 2 14" xfId="89"/>
    <cellStyle name="Обычный 2 140" xfId="90"/>
    <cellStyle name="Обычный 2 141" xfId="91"/>
    <cellStyle name="Обычный 2 141 2" xfId="92"/>
    <cellStyle name="Обычный 2 142" xfId="93"/>
    <cellStyle name="Обычный 2 142 2" xfId="94"/>
    <cellStyle name="Обычный 2 143" xfId="95"/>
    <cellStyle name="Обычный 2 143 2" xfId="96"/>
    <cellStyle name="Обычный 2 144" xfId="97"/>
    <cellStyle name="Обычный 2 144 2" xfId="98"/>
    <cellStyle name="Обычный 2 145" xfId="99"/>
    <cellStyle name="Обычный 2 145 2" xfId="100"/>
    <cellStyle name="Обычный 2 146" xfId="101"/>
    <cellStyle name="Обычный 2 146 2" xfId="102"/>
    <cellStyle name="Обычный 2 147" xfId="103"/>
    <cellStyle name="Обычный 2 147 2" xfId="104"/>
    <cellStyle name="Обычный 2 148" xfId="105"/>
    <cellStyle name="Обычный 2 148 2" xfId="106"/>
    <cellStyle name="Обычный 2 149" xfId="107"/>
    <cellStyle name="Обычный 2 149 2" xfId="108"/>
    <cellStyle name="Обычный 2 15" xfId="109"/>
    <cellStyle name="Обычный 2 15 2" xfId="110"/>
    <cellStyle name="Обычный 2 15 3" xfId="111"/>
    <cellStyle name="Обычный 2 15 4" xfId="112"/>
    <cellStyle name="Обычный 2 150" xfId="113"/>
    <cellStyle name="Обычный 2 150 2" xfId="114"/>
    <cellStyle name="Обычный 2 151" xfId="115"/>
    <cellStyle name="Обычный 2 151 2" xfId="116"/>
    <cellStyle name="Обычный 2 152" xfId="117"/>
    <cellStyle name="Обычный 2 152 2" xfId="118"/>
    <cellStyle name="Обычный 2 153" xfId="119"/>
    <cellStyle name="Обычный 2 153 2" xfId="120"/>
    <cellStyle name="Обычный 2 154" xfId="121"/>
    <cellStyle name="Обычный 2 154 2" xfId="122"/>
    <cellStyle name="Обычный 2 155" xfId="123"/>
    <cellStyle name="Обычный 2 155 2" xfId="124"/>
    <cellStyle name="Обычный 2 156" xfId="125"/>
    <cellStyle name="Обычный 2 156 2" xfId="126"/>
    <cellStyle name="Обычный 2 157" xfId="127"/>
    <cellStyle name="Обычный 2 157 2" xfId="128"/>
    <cellStyle name="Обычный 2 158" xfId="129"/>
    <cellStyle name="Обычный 2 158 2" xfId="130"/>
    <cellStyle name="Обычный 2 159" xfId="131"/>
    <cellStyle name="Обычный 2 159 2" xfId="132"/>
    <cellStyle name="Обычный 2 16" xfId="133"/>
    <cellStyle name="Обычный 2 160" xfId="134"/>
    <cellStyle name="Обычный 2 160 2" xfId="135"/>
    <cellStyle name="Обычный 2 161" xfId="136"/>
    <cellStyle name="Обычный 2 161 2" xfId="137"/>
    <cellStyle name="Обычный 2 162" xfId="138"/>
    <cellStyle name="Обычный 2 162 2" xfId="139"/>
    <cellStyle name="Обычный 2 163" xfId="140"/>
    <cellStyle name="Обычный 2 163 2" xfId="141"/>
    <cellStyle name="Обычный 2 164" xfId="142"/>
    <cellStyle name="Обычный 2 164 2" xfId="143"/>
    <cellStyle name="Обычный 2 165" xfId="144"/>
    <cellStyle name="Обычный 2 165 2" xfId="145"/>
    <cellStyle name="Обычный 2 166" xfId="146"/>
    <cellStyle name="Обычный 2 166 2" xfId="147"/>
    <cellStyle name="Обычный 2 167" xfId="148"/>
    <cellStyle name="Обычный 2 167 2" xfId="149"/>
    <cellStyle name="Обычный 2 168" xfId="150"/>
    <cellStyle name="Обычный 2 168 2" xfId="151"/>
    <cellStyle name="Обычный 2 169" xfId="152"/>
    <cellStyle name="Обычный 2 169 2" xfId="153"/>
    <cellStyle name="Обычный 2 17" xfId="154"/>
    <cellStyle name="Обычный 2 170" xfId="155"/>
    <cellStyle name="Обычный 2 170 2" xfId="156"/>
    <cellStyle name="Обычный 2 171" xfId="157"/>
    <cellStyle name="Обычный 2 172" xfId="158"/>
    <cellStyle name="Обычный 2 173" xfId="159"/>
    <cellStyle name="Обычный 2 174" xfId="160"/>
    <cellStyle name="Обычный 2 174 2" xfId="161"/>
    <cellStyle name="Обычный 2 175" xfId="162"/>
    <cellStyle name="Обычный 2 176" xfId="163"/>
    <cellStyle name="Обычный 2 176 2" xfId="164"/>
    <cellStyle name="Обычный 2 177" xfId="165"/>
    <cellStyle name="Обычный 2 177 2" xfId="166"/>
    <cellStyle name="Обычный 2 178" xfId="167"/>
    <cellStyle name="Обычный 2 179" xfId="168"/>
    <cellStyle name="Обычный 2 179 2" xfId="169"/>
    <cellStyle name="Обычный 2 18" xfId="170"/>
    <cellStyle name="Обычный 2 180" xfId="171"/>
    <cellStyle name="Обычный 2 180 2" xfId="172"/>
    <cellStyle name="Обычный 2 181" xfId="173"/>
    <cellStyle name="Обычный 2 181 2" xfId="174"/>
    <cellStyle name="Обычный 2 182" xfId="175"/>
    <cellStyle name="Обычный 2 182 2" xfId="176"/>
    <cellStyle name="Обычный 2 183" xfId="177"/>
    <cellStyle name="Обычный 2 183 2" xfId="178"/>
    <cellStyle name="Обычный 2 184" xfId="179"/>
    <cellStyle name="Обычный 2 184 2" xfId="180"/>
    <cellStyle name="Обычный 2 185" xfId="181"/>
    <cellStyle name="Обычный 2 185 2" xfId="182"/>
    <cellStyle name="Обычный 2 186" xfId="183"/>
    <cellStyle name="Обычный 2 186 2" xfId="184"/>
    <cellStyle name="Обычный 2 187" xfId="185"/>
    <cellStyle name="Обычный 2 187 2" xfId="186"/>
    <cellStyle name="Обычный 2 188" xfId="187"/>
    <cellStyle name="Обычный 2 189" xfId="188"/>
    <cellStyle name="Обычный 2 19" xfId="189"/>
    <cellStyle name="Обычный 2 19 2" xfId="190"/>
    <cellStyle name="Обычный 2 190" xfId="191"/>
    <cellStyle name="Обычный 2 191" xfId="192"/>
    <cellStyle name="Обычный 2 192" xfId="193"/>
    <cellStyle name="Обычный 2 192 2" xfId="194"/>
    <cellStyle name="Обычный 2 193" xfId="195"/>
    <cellStyle name="Обычный 2 193 2" xfId="196"/>
    <cellStyle name="Обычный 2 194" xfId="197"/>
    <cellStyle name="Обычный 2 194 2" xfId="198"/>
    <cellStyle name="Обычный 2 195" xfId="199"/>
    <cellStyle name="Обычный 2 195 2" xfId="200"/>
    <cellStyle name="Обычный 2 196" xfId="201"/>
    <cellStyle name="Обычный 2 196 2" xfId="202"/>
    <cellStyle name="Обычный 2 197" xfId="203"/>
    <cellStyle name="Обычный 2 197 2" xfId="204"/>
    <cellStyle name="Обычный 2 198" xfId="205"/>
    <cellStyle name="Обычный 2 198 2" xfId="206"/>
    <cellStyle name="Обычный 2 199" xfId="207"/>
    <cellStyle name="Обычный 2 2" xfId="208"/>
    <cellStyle name="Обычный 2 2 10" xfId="209"/>
    <cellStyle name="Обычный 2 2 11" xfId="210"/>
    <cellStyle name="Обычный 2 2 12" xfId="211"/>
    <cellStyle name="Обычный 2 2 13" xfId="212"/>
    <cellStyle name="Обычный 2 2 14" xfId="213"/>
    <cellStyle name="Обычный 2 2 15" xfId="214"/>
    <cellStyle name="Обычный 2 2 16" xfId="215"/>
    <cellStyle name="Обычный 2 2 2" xfId="216"/>
    <cellStyle name="Обычный 2 2 2 2" xfId="217"/>
    <cellStyle name="Обычный 2 2 3" xfId="218"/>
    <cellStyle name="Обычный 2 2 4" xfId="219"/>
    <cellStyle name="Обычный 2 2 5" xfId="220"/>
    <cellStyle name="Обычный 2 2 6" xfId="221"/>
    <cellStyle name="Обычный 2 2 7" xfId="222"/>
    <cellStyle name="Обычный 2 2 8" xfId="223"/>
    <cellStyle name="Обычный 2 2 9" xfId="224"/>
    <cellStyle name="Обычный 2 20" xfId="225"/>
    <cellStyle name="Обычный 2 200" xfId="226"/>
    <cellStyle name="Обычный 2 201" xfId="227"/>
    <cellStyle name="Обычный 2 202" xfId="228"/>
    <cellStyle name="Обычный 2 203" xfId="229"/>
    <cellStyle name="Обычный 2 204" xfId="230"/>
    <cellStyle name="Обычный 2 205" xfId="231"/>
    <cellStyle name="Обычный 2 206" xfId="232"/>
    <cellStyle name="Обычный 2 207" xfId="233"/>
    <cellStyle name="Обычный 2 207 2" xfId="234"/>
    <cellStyle name="Обычный 2 208" xfId="235"/>
    <cellStyle name="Обычный 2 208 2" xfId="236"/>
    <cellStyle name="Обычный 2 209" xfId="237"/>
    <cellStyle name="Обычный 2 21" xfId="238"/>
    <cellStyle name="Обычный 2 210" xfId="239"/>
    <cellStyle name="Обычный 2 211" xfId="240"/>
    <cellStyle name="Обычный 2 212" xfId="241"/>
    <cellStyle name="Обычный 2 212 2" xfId="242"/>
    <cellStyle name="Обычный 2 213" xfId="243"/>
    <cellStyle name="Обычный 2 213 2" xfId="244"/>
    <cellStyle name="Обычный 2 214" xfId="245"/>
    <cellStyle name="Обычный 2 214 2" xfId="246"/>
    <cellStyle name="Обычный 2 214 2 2" xfId="247"/>
    <cellStyle name="Обычный 2 214 3" xfId="248"/>
    <cellStyle name="Обычный 2 215" xfId="249"/>
    <cellStyle name="Обычный 2 216" xfId="250"/>
    <cellStyle name="Обычный 2 217" xfId="251"/>
    <cellStyle name="Обычный 2 218" xfId="252"/>
    <cellStyle name="Обычный 2 219" xfId="253"/>
    <cellStyle name="Обычный 2 22" xfId="254"/>
    <cellStyle name="Обычный 2 22 2" xfId="255"/>
    <cellStyle name="Обычный 2 220" xfId="256"/>
    <cellStyle name="Обычный 2 221" xfId="257"/>
    <cellStyle name="Обычный 2 222" xfId="258"/>
    <cellStyle name="Обычный 2 222 2" xfId="259"/>
    <cellStyle name="Обычный 2 223" xfId="260"/>
    <cellStyle name="Обычный 2 223 2" xfId="261"/>
    <cellStyle name="Обычный 2 224" xfId="262"/>
    <cellStyle name="Обычный 2 225" xfId="263"/>
    <cellStyle name="Обычный 2 226" xfId="264"/>
    <cellStyle name="Обычный 2 227" xfId="265"/>
    <cellStyle name="Обычный 2 227 2" xfId="266"/>
    <cellStyle name="Обычный 2 228" xfId="267"/>
    <cellStyle name="Обычный 2 229" xfId="268"/>
    <cellStyle name="Обычный 2 229 2" xfId="269"/>
    <cellStyle name="Обычный 2 23" xfId="270"/>
    <cellStyle name="Обычный 2 230" xfId="271"/>
    <cellStyle name="Обычный 2 231" xfId="272"/>
    <cellStyle name="Обычный 2 232" xfId="273"/>
    <cellStyle name="Обычный 2 233" xfId="274"/>
    <cellStyle name="Обычный 2 234" xfId="275"/>
    <cellStyle name="Обычный 2 235" xfId="276"/>
    <cellStyle name="Обычный 2 24" xfId="277"/>
    <cellStyle name="Обычный 2 243" xfId="278"/>
    <cellStyle name="Обычный 2 25" xfId="279"/>
    <cellStyle name="Обычный 2 255" xfId="280"/>
    <cellStyle name="Обычный 2 26" xfId="281"/>
    <cellStyle name="Обычный 2 27" xfId="282"/>
    <cellStyle name="Обычный 2 28" xfId="283"/>
    <cellStyle name="Обычный 2 29" xfId="284"/>
    <cellStyle name="Обычный 2 3" xfId="285"/>
    <cellStyle name="Обычный 2 3 10" xfId="286"/>
    <cellStyle name="Обычный 2 3 11" xfId="287"/>
    <cellStyle name="Обычный 2 3 12" xfId="288"/>
    <cellStyle name="Обычный 2 3 13" xfId="289"/>
    <cellStyle name="Обычный 2 3 2" xfId="290"/>
    <cellStyle name="Обычный 2 3 3" xfId="291"/>
    <cellStyle name="Обычный 2 3 4" xfId="292"/>
    <cellStyle name="Обычный 2 3 5" xfId="293"/>
    <cellStyle name="Обычный 2 3 6" xfId="294"/>
    <cellStyle name="Обычный 2 3 7" xfId="295"/>
    <cellStyle name="Обычный 2 3 8" xfId="296"/>
    <cellStyle name="Обычный 2 3 9" xfId="297"/>
    <cellStyle name="Обычный 2 30" xfId="298"/>
    <cellStyle name="Обычный 2 31" xfId="299"/>
    <cellStyle name="Обычный 2 32" xfId="300"/>
    <cellStyle name="Обычный 2 33" xfId="301"/>
    <cellStyle name="Обычный 2 33 2" xfId="302"/>
    <cellStyle name="Обычный 2 34" xfId="303"/>
    <cellStyle name="Обычный 2 35" xfId="304"/>
    <cellStyle name="Обычный 2 36" xfId="305"/>
    <cellStyle name="Обычный 2 37" xfId="306"/>
    <cellStyle name="Обычный 2 38" xfId="307"/>
    <cellStyle name="Обычный 2 39" xfId="308"/>
    <cellStyle name="Обычный 2 4" xfId="309"/>
    <cellStyle name="Обычный 2 4 10" xfId="310"/>
    <cellStyle name="Обычный 2 4 11" xfId="311"/>
    <cellStyle name="Обычный 2 4 12" xfId="312"/>
    <cellStyle name="Обычный 2 4 13" xfId="313"/>
    <cellStyle name="Обычный 2 4 13 2" xfId="314"/>
    <cellStyle name="Обычный 2 4 14" xfId="315"/>
    <cellStyle name="Обычный 2 4 14 2" xfId="316"/>
    <cellStyle name="Обычный 2 4 15" xfId="317"/>
    <cellStyle name="Обычный 2 4 16" xfId="318"/>
    <cellStyle name="Обычный 2 4 2" xfId="319"/>
    <cellStyle name="Обычный 2 4 2 2" xfId="320"/>
    <cellStyle name="Обычный 2 4 2 2 2" xfId="321"/>
    <cellStyle name="Обычный 2 4 2 2 2 2" xfId="322"/>
    <cellStyle name="Обычный 2 4 2 2 3" xfId="323"/>
    <cellStyle name="Обычный 2 4 2 2 4" xfId="324"/>
    <cellStyle name="Обычный 2 4 2 3" xfId="325"/>
    <cellStyle name="Обычный 2 4 2 4" xfId="326"/>
    <cellStyle name="Обычный 2 4 2 5" xfId="327"/>
    <cellStyle name="Обычный 2 4 3" xfId="328"/>
    <cellStyle name="Обычный 2 4 3 2" xfId="329"/>
    <cellStyle name="Обычный 2 4 3 2 2" xfId="330"/>
    <cellStyle name="Обычный 2 4 3 2 2 2" xfId="331"/>
    <cellStyle name="Обычный 2 4 3 2 3" xfId="332"/>
    <cellStyle name="Обычный 2 4 3 2 4" xfId="333"/>
    <cellStyle name="Обычный 2 4 3 3" xfId="334"/>
    <cellStyle name="Обычный 2 4 3 4" xfId="335"/>
    <cellStyle name="Обычный 2 4 3 5" xfId="336"/>
    <cellStyle name="Обычный 2 4 4" xfId="337"/>
    <cellStyle name="Обычный 2 4 4 2" xfId="338"/>
    <cellStyle name="Обычный 2 4 4 3" xfId="339"/>
    <cellStyle name="Обычный 2 4 4 4" xfId="340"/>
    <cellStyle name="Обычный 2 4 5" xfId="341"/>
    <cellStyle name="Обычный 2 4 5 2" xfId="342"/>
    <cellStyle name="Обычный 2 4 5 2 2" xfId="343"/>
    <cellStyle name="Обычный 2 4 5 2 2 2" xfId="344"/>
    <cellStyle name="Обычный 2 4 5 2 3" xfId="345"/>
    <cellStyle name="Обычный 2 4 5 2 3 2" xfId="346"/>
    <cellStyle name="Обычный 2 4 5 2 4" xfId="347"/>
    <cellStyle name="Обычный 2 4 5 2 5" xfId="348"/>
    <cellStyle name="Обычный 2 4 6" xfId="349"/>
    <cellStyle name="Обычный 2 4 7" xfId="350"/>
    <cellStyle name="Обычный 2 4 8" xfId="351"/>
    <cellStyle name="Обычный 2 4 9" xfId="352"/>
    <cellStyle name="Обычный 2 40" xfId="353"/>
    <cellStyle name="Обычный 2 41" xfId="354"/>
    <cellStyle name="Обычный 2 42" xfId="355"/>
    <cellStyle name="Обычный 2 43" xfId="356"/>
    <cellStyle name="Обычный 2 43 2" xfId="357"/>
    <cellStyle name="Обычный 2 44" xfId="358"/>
    <cellStyle name="Обычный 2 45" xfId="359"/>
    <cellStyle name="Обычный 2 46" xfId="360"/>
    <cellStyle name="Обычный 2 47" xfId="361"/>
    <cellStyle name="Обычный 2 48" xfId="362"/>
    <cellStyle name="Обычный 2 49" xfId="363"/>
    <cellStyle name="Обычный 2 5" xfId="364"/>
    <cellStyle name="Обычный 2 5 10" xfId="365"/>
    <cellStyle name="Обычный 2 5 11" xfId="366"/>
    <cellStyle name="Обычный 2 5 12" xfId="367"/>
    <cellStyle name="Обычный 2 5 12 2" xfId="368"/>
    <cellStyle name="Обычный 2 5 12 2 2" xfId="369"/>
    <cellStyle name="Обычный 2 5 12 3" xfId="370"/>
    <cellStyle name="Обычный 2 5 12 4" xfId="371"/>
    <cellStyle name="Обычный 2 5 13" xfId="372"/>
    <cellStyle name="Обычный 2 5 14" xfId="373"/>
    <cellStyle name="Обычный 2 5 15" xfId="374"/>
    <cellStyle name="Обычный 2 5 2" xfId="375"/>
    <cellStyle name="Обычный 2 5 2 2" xfId="376"/>
    <cellStyle name="Обычный 2 5 2 2 2" xfId="377"/>
    <cellStyle name="Обычный 2 5 2 2 2 2" xfId="378"/>
    <cellStyle name="Обычный 2 5 2 2 3" xfId="379"/>
    <cellStyle name="Обычный 2 5 2 2 4" xfId="380"/>
    <cellStyle name="Обычный 2 5 2 3" xfId="381"/>
    <cellStyle name="Обычный 2 5 2 4" xfId="382"/>
    <cellStyle name="Обычный 2 5 2 5" xfId="383"/>
    <cellStyle name="Обычный 2 5 3" xfId="384"/>
    <cellStyle name="Обычный 2 5 3 2" xfId="385"/>
    <cellStyle name="Обычный 2 5 3 2 2" xfId="386"/>
    <cellStyle name="Обычный 2 5 3 2 2 2" xfId="387"/>
    <cellStyle name="Обычный 2 5 3 2 3" xfId="388"/>
    <cellStyle name="Обычный 2 5 3 2 4" xfId="389"/>
    <cellStyle name="Обычный 2 5 3 3" xfId="390"/>
    <cellStyle name="Обычный 2 5 3 4" xfId="391"/>
    <cellStyle name="Обычный 2 5 3 5" xfId="392"/>
    <cellStyle name="Обычный 2 5 4" xfId="393"/>
    <cellStyle name="Обычный 2 5 5" xfId="394"/>
    <cellStyle name="Обычный 2 5 6" xfId="395"/>
    <cellStyle name="Обычный 2 5 7" xfId="396"/>
    <cellStyle name="Обычный 2 5 8" xfId="397"/>
    <cellStyle name="Обычный 2 5 9" xfId="398"/>
    <cellStyle name="Обычный 2 50" xfId="399"/>
    <cellStyle name="Обычный 2 51" xfId="400"/>
    <cellStyle name="Обычный 2 52" xfId="401"/>
    <cellStyle name="Обычный 2 53" xfId="402"/>
    <cellStyle name="Обычный 2 54" xfId="403"/>
    <cellStyle name="Обычный 2 54 2" xfId="404"/>
    <cellStyle name="Обычный 2 55" xfId="405"/>
    <cellStyle name="Обычный 2 56" xfId="406"/>
    <cellStyle name="Обычный 2 57" xfId="407"/>
    <cellStyle name="Обычный 2 57 2" xfId="408"/>
    <cellStyle name="Обычный 2 58" xfId="409"/>
    <cellStyle name="Обычный 2 59" xfId="410"/>
    <cellStyle name="Обычный 2 6" xfId="411"/>
    <cellStyle name="Обычный 2 6 10" xfId="412"/>
    <cellStyle name="Обычный 2 6 11" xfId="413"/>
    <cellStyle name="Обычный 2 6 11 2" xfId="414"/>
    <cellStyle name="Обычный 2 6 11 2 2" xfId="415"/>
    <cellStyle name="Обычный 2 6 11 3" xfId="416"/>
    <cellStyle name="Обычный 2 6 11 4" xfId="417"/>
    <cellStyle name="Обычный 2 6 12" xfId="418"/>
    <cellStyle name="Обычный 2 6 13" xfId="419"/>
    <cellStyle name="Обычный 2 6 14" xfId="420"/>
    <cellStyle name="Обычный 2 6 2" xfId="421"/>
    <cellStyle name="Обычный 2 6 3" xfId="422"/>
    <cellStyle name="Обычный 2 6 4" xfId="423"/>
    <cellStyle name="Обычный 2 6 5" xfId="424"/>
    <cellStyle name="Обычный 2 6 6" xfId="425"/>
    <cellStyle name="Обычный 2 6 7" xfId="426"/>
    <cellStyle name="Обычный 2 6 8" xfId="427"/>
    <cellStyle name="Обычный 2 6 9" xfId="428"/>
    <cellStyle name="Обычный 2 60" xfId="429"/>
    <cellStyle name="Обычный 2 61" xfId="430"/>
    <cellStyle name="Обычный 2 62" xfId="431"/>
    <cellStyle name="Обычный 2 63" xfId="432"/>
    <cellStyle name="Обычный 2 64" xfId="433"/>
    <cellStyle name="Обычный 2 65" xfId="434"/>
    <cellStyle name="Обычный 2 65 2" xfId="435"/>
    <cellStyle name="Обычный 2 66" xfId="436"/>
    <cellStyle name="Обычный 2 67" xfId="437"/>
    <cellStyle name="Обычный 2 68" xfId="438"/>
    <cellStyle name="Обычный 2 69" xfId="439"/>
    <cellStyle name="Обычный 2 7" xfId="440"/>
    <cellStyle name="Обычный 2 7 10" xfId="441"/>
    <cellStyle name="Обычный 2 7 2" xfId="442"/>
    <cellStyle name="Обычный 2 7 3" xfId="443"/>
    <cellStyle name="Обычный 2 7 4" xfId="444"/>
    <cellStyle name="Обычный 2 7 5" xfId="445"/>
    <cellStyle name="Обычный 2 7 6" xfId="446"/>
    <cellStyle name="Обычный 2 7 7" xfId="447"/>
    <cellStyle name="Обычный 2 7 7 2" xfId="448"/>
    <cellStyle name="Обычный 2 7 7 2 2" xfId="449"/>
    <cellStyle name="Обычный 2 7 7 3" xfId="450"/>
    <cellStyle name="Обычный 2 7 7 4" xfId="451"/>
    <cellStyle name="Обычный 2 7 8" xfId="452"/>
    <cellStyle name="Обычный 2 7 9" xfId="453"/>
    <cellStyle name="Обычный 2 70" xfId="454"/>
    <cellStyle name="Обычный 2 71" xfId="455"/>
    <cellStyle name="Обычный 2 72" xfId="456"/>
    <cellStyle name="Обычный 2 73" xfId="457"/>
    <cellStyle name="Обычный 2 74" xfId="458"/>
    <cellStyle name="Обычный 2 75" xfId="459"/>
    <cellStyle name="Обычный 2 75 2" xfId="460"/>
    <cellStyle name="Обычный 2 76" xfId="461"/>
    <cellStyle name="Обычный 2 77" xfId="462"/>
    <cellStyle name="Обычный 2 78" xfId="463"/>
    <cellStyle name="Обычный 2 79" xfId="464"/>
    <cellStyle name="Обычный 2 8" xfId="465"/>
    <cellStyle name="Обычный 2 8 2" xfId="466"/>
    <cellStyle name="Обычный 2 8 3" xfId="467"/>
    <cellStyle name="Обычный 2 8 4" xfId="468"/>
    <cellStyle name="Обычный 2 8 5" xfId="469"/>
    <cellStyle name="Обычный 2 8 6" xfId="470"/>
    <cellStyle name="Обычный 2 80" xfId="471"/>
    <cellStyle name="Обычный 2 81" xfId="472"/>
    <cellStyle name="Обычный 2 82" xfId="473"/>
    <cellStyle name="Обычный 2 83" xfId="474"/>
    <cellStyle name="Обычный 2 84" xfId="475"/>
    <cellStyle name="Обычный 2 85" xfId="476"/>
    <cellStyle name="Обычный 2 86" xfId="477"/>
    <cellStyle name="Обычный 2 87" xfId="478"/>
    <cellStyle name="Обычный 2 87 2" xfId="479"/>
    <cellStyle name="Обычный 2 88" xfId="480"/>
    <cellStyle name="Обычный 2 89" xfId="481"/>
    <cellStyle name="Обычный 2 9" xfId="482"/>
    <cellStyle name="Обычный 2 9 2" xfId="483"/>
    <cellStyle name="Обычный 2 9 3" xfId="484"/>
    <cellStyle name="Обычный 2 9 4" xfId="485"/>
    <cellStyle name="Обычный 2 9 5" xfId="486"/>
    <cellStyle name="Обычный 2 9 6" xfId="487"/>
    <cellStyle name="Обычный 2 90" xfId="488"/>
    <cellStyle name="Обычный 2 91" xfId="489"/>
    <cellStyle name="Обычный 2 92" xfId="490"/>
    <cellStyle name="Обычный 2 93" xfId="491"/>
    <cellStyle name="Обычный 2 94" xfId="492"/>
    <cellStyle name="Обычный 2 95" xfId="493"/>
    <cellStyle name="Обычный 2 96" xfId="494"/>
    <cellStyle name="Обычный 2 97" xfId="495"/>
    <cellStyle name="Обычный 2 98" xfId="496"/>
    <cellStyle name="Обычный 2 99" xfId="497"/>
    <cellStyle name="Обычный 2_ИСТОЧНИКИ (17.12)" xfId="498"/>
    <cellStyle name="Обычный 3" xfId="1"/>
    <cellStyle name="Обычный 3 2" xfId="499"/>
    <cellStyle name="Обычный 3 3" xfId="500"/>
    <cellStyle name="Обычный 3 4" xfId="501"/>
    <cellStyle name="Обычный 4" xfId="502"/>
    <cellStyle name="Обычный 4 2" xfId="503"/>
    <cellStyle name="Обычный 4 2 2" xfId="504"/>
    <cellStyle name="Обычный 4 2 2 2" xfId="505"/>
    <cellStyle name="Обычный 4 2 3" xfId="506"/>
    <cellStyle name="Обычный 4 2 3 2" xfId="507"/>
    <cellStyle name="Обычный 4 2 4" xfId="508"/>
    <cellStyle name="Обычный 4 2 5" xfId="509"/>
    <cellStyle name="Обычный 4 3" xfId="510"/>
    <cellStyle name="Обычный 4 3 2" xfId="511"/>
    <cellStyle name="Обычный 4 3 2 2" xfId="512"/>
    <cellStyle name="Обычный 4 3 3" xfId="513"/>
    <cellStyle name="Обычный 4 3 3 2" xfId="514"/>
    <cellStyle name="Обычный 4 3 4" xfId="515"/>
    <cellStyle name="Обычный 4 3 5" xfId="516"/>
    <cellStyle name="Обычный 4 4" xfId="517"/>
    <cellStyle name="Обычный 4 4 2" xfId="518"/>
    <cellStyle name="Обычный 4 4 2 2" xfId="519"/>
    <cellStyle name="Обычный 4 4 3" xfId="520"/>
    <cellStyle name="Обычный 4 4 4" xfId="521"/>
    <cellStyle name="Обычный 4 5" xfId="522"/>
    <cellStyle name="Обычный 4 6" xfId="523"/>
    <cellStyle name="Обычный 4 7" xfId="524"/>
    <cellStyle name="Обычный 5" xfId="525"/>
    <cellStyle name="Обычный 5 2" xfId="526"/>
    <cellStyle name="Обычный 5 2 2" xfId="527"/>
    <cellStyle name="Обычный 5 2 2 2" xfId="528"/>
    <cellStyle name="Обычный 5 2 3" xfId="529"/>
    <cellStyle name="Обычный 5 2 3 2" xfId="530"/>
    <cellStyle name="Обычный 5 2 4" xfId="531"/>
    <cellStyle name="Обычный 5 2 5" xfId="532"/>
    <cellStyle name="Обычный 5 3" xfId="533"/>
    <cellStyle name="Обычный 5 3 2" xfId="534"/>
    <cellStyle name="Обычный 5 3 2 2" xfId="535"/>
    <cellStyle name="Обычный 5 3 3" xfId="536"/>
    <cellStyle name="Обычный 5 3 3 2" xfId="537"/>
    <cellStyle name="Обычный 5 3 4" xfId="538"/>
    <cellStyle name="Обычный 5 3 5" xfId="539"/>
    <cellStyle name="Обычный 5 4" xfId="540"/>
    <cellStyle name="Обычный 5 4 2" xfId="541"/>
    <cellStyle name="Обычный 5 5" xfId="542"/>
    <cellStyle name="Обычный 5 5 2" xfId="543"/>
    <cellStyle name="Обычный 5 6" xfId="544"/>
    <cellStyle name="Обычный 5 7" xfId="545"/>
    <cellStyle name="Обычный 6" xfId="546"/>
    <cellStyle name="Обычный 6 2" xfId="547"/>
    <cellStyle name="Обычный 6 2 2" xfId="548"/>
    <cellStyle name="Обычный 6 2 2 2" xfId="549"/>
    <cellStyle name="Обычный 6 2 3" xfId="550"/>
    <cellStyle name="Обычный 6 2 3 2" xfId="551"/>
    <cellStyle name="Обычный 6 2 4" xfId="552"/>
    <cellStyle name="Обычный 6 2 5" xfId="553"/>
    <cellStyle name="Обычный 6 3" xfId="554"/>
    <cellStyle name="Обычный 6 3 2" xfId="555"/>
    <cellStyle name="Обычный 6 3 2 2" xfId="556"/>
    <cellStyle name="Обычный 6 3 3" xfId="557"/>
    <cellStyle name="Обычный 6 3 3 2" xfId="558"/>
    <cellStyle name="Обычный 6 3 4" xfId="559"/>
    <cellStyle name="Обычный 6 3 5" xfId="560"/>
    <cellStyle name="Обычный 6 4" xfId="561"/>
    <cellStyle name="Обычный 6 4 2" xfId="562"/>
    <cellStyle name="Обычный 6 5" xfId="563"/>
    <cellStyle name="Обычный 6 5 2" xfId="564"/>
    <cellStyle name="Обычный 6 6" xfId="565"/>
    <cellStyle name="Обычный 6 7" xfId="566"/>
    <cellStyle name="Обычный 7" xfId="567"/>
    <cellStyle name="Обычный 7 2" xfId="568"/>
    <cellStyle name="Обычный 7 2 2" xfId="569"/>
    <cellStyle name="Обычный 7 2 2 2" xfId="570"/>
    <cellStyle name="Обычный 7 2 3" xfId="571"/>
    <cellStyle name="Обычный 7 2 3 2" xfId="572"/>
    <cellStyle name="Обычный 7 2 4" xfId="573"/>
    <cellStyle name="Обычный 7 2 5" xfId="574"/>
    <cellStyle name="Обычный 7 3" xfId="575"/>
    <cellStyle name="Обычный 7 3 2" xfId="576"/>
    <cellStyle name="Обычный 7 3 2 2" xfId="577"/>
    <cellStyle name="Обычный 7 3 3" xfId="578"/>
    <cellStyle name="Обычный 7 3 3 2" xfId="579"/>
    <cellStyle name="Обычный 7 3 4" xfId="580"/>
    <cellStyle name="Обычный 7 3 5" xfId="581"/>
    <cellStyle name="Обычный 7 4" xfId="582"/>
    <cellStyle name="Обычный 7 4 2" xfId="583"/>
    <cellStyle name="Обычный 7 5" xfId="584"/>
    <cellStyle name="Обычный 7 5 2" xfId="585"/>
    <cellStyle name="Обычный 7 6" xfId="586"/>
    <cellStyle name="Обычный 7 7" xfId="587"/>
    <cellStyle name="Обычный 8" xfId="588"/>
    <cellStyle name="Обычный 8 2" xfId="589"/>
    <cellStyle name="Обычный 8 2 2" xfId="590"/>
    <cellStyle name="Обычный 8 3" xfId="591"/>
    <cellStyle name="Обычный 8 3 2" xfId="592"/>
    <cellStyle name="Обычный 8 4" xfId="593"/>
    <cellStyle name="Обычный 8 5" xfId="594"/>
    <cellStyle name="Обычный 9" xfId="595"/>
    <cellStyle name="Обычный 9 2" xfId="596"/>
    <cellStyle name="Обычный 9 2 2" xfId="597"/>
    <cellStyle name="Обычный 9 3" xfId="598"/>
    <cellStyle name="Обычный 9 4" xfId="599"/>
    <cellStyle name="Финансовый 2" xfId="600"/>
    <cellStyle name="Финансовый 2 2" xfId="601"/>
    <cellStyle name="Финансовый 2 2 2" xfId="602"/>
    <cellStyle name="Финансовый 2 2 2 2" xfId="603"/>
    <cellStyle name="Финансовый 2 2 2 2 2" xfId="604"/>
    <cellStyle name="Финансовый 2 2 2 3" xfId="605"/>
    <cellStyle name="Финансовый 2 2 2 4" xfId="606"/>
    <cellStyle name="Финансовый 2 2 3" xfId="607"/>
    <cellStyle name="Финансовый 2 2 3 2" xfId="608"/>
    <cellStyle name="Финансовый 2 2 4" xfId="609"/>
    <cellStyle name="Финансовый 2 2 4 2" xfId="610"/>
    <cellStyle name="Финансовый 2 2 5" xfId="611"/>
    <cellStyle name="Финансовый 2 2 6" xfId="612"/>
    <cellStyle name="Финансовый 2 3" xfId="613"/>
    <cellStyle name="Финансовый 2 4" xfId="614"/>
    <cellStyle name="Финансовый 2 4 2" xfId="615"/>
    <cellStyle name="Финансовый 2 5" xfId="616"/>
    <cellStyle name="Финансовый 2 5 2" xfId="617"/>
    <cellStyle name="Финансовый 2 6" xfId="618"/>
    <cellStyle name="Финансовый 3" xfId="619"/>
    <cellStyle name="Финансовый 3 2" xfId="620"/>
    <cellStyle name="Финансовый 3 2 2" xfId="621"/>
    <cellStyle name="Финансовый 3 2 2 2" xfId="622"/>
    <cellStyle name="Финансовый 3 2 3" xfId="623"/>
    <cellStyle name="Финансовый 3 2 3 2" xfId="624"/>
    <cellStyle name="Финансовый 3 2 4" xfId="625"/>
    <cellStyle name="Финансовый 3 2 5" xfId="626"/>
    <cellStyle name="Финансовый 3 3" xfId="627"/>
    <cellStyle name="Финансовый 3 3 2" xfId="628"/>
    <cellStyle name="Финансовый 3 3 2 2" xfId="629"/>
    <cellStyle name="Финансовый 3 3 3" xfId="630"/>
    <cellStyle name="Финансовый 3 3 3 2" xfId="631"/>
    <cellStyle name="Финансовый 3 3 4" xfId="632"/>
    <cellStyle name="Финансовый 3 3 5" xfId="633"/>
    <cellStyle name="Финансовый 3 4" xfId="634"/>
    <cellStyle name="Финансовый 3 4 2" xfId="635"/>
    <cellStyle name="Финансовый 3 4 2 2" xfId="636"/>
    <cellStyle name="Финансовый 3 4 3" xfId="637"/>
    <cellStyle name="Финансовый 3 4 4" xfId="638"/>
    <cellStyle name="Финансовый 3 5" xfId="639"/>
    <cellStyle name="Финансовый 3 5 2" xfId="640"/>
    <cellStyle name="Финансовый 3 6" xfId="641"/>
    <cellStyle name="Финансовый 3 6 2" xfId="642"/>
    <cellStyle name="Финансовый 3 7" xfId="643"/>
    <cellStyle name="Финансовый 3 8" xfId="644"/>
    <cellStyle name="Финансовый 4" xfId="6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Karaeva/Documents/2022/&#1055;&#1054;&#1044;&#1043;&#1054;&#1058;&#1054;&#1042;&#1050;&#1040;%20&#1041;&#1070;&#1044;&#1046;&#1045;&#1058;&#1040;/&#1055;&#1054;&#1055;&#1056;&#1040;&#1042;&#1050;&#1040;%20&#1050;%20&#1055;&#1056;&#1054;&#1045;&#1050;&#1058;&#1059;/&#1087;&#1088;&#1080;&#1083;%20&#1087;&#1086;%20&#1088;&#1072;&#1089;&#1093;%202022-2024%20&#1089;%20&#1087;&#1086;&#1087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-я стр-ра"/>
      <sheetName val="МП и неМП"/>
      <sheetName val="контроль"/>
      <sheetName val="ГРБС 2022"/>
      <sheetName val="ГРБС 2023"/>
      <sheetName val="ГРБС 2024"/>
      <sheetName val="Р ПР 2021-2023"/>
      <sheetName val="ПАРАМЕТРЫ"/>
      <sheetName val="ПРОВЕРКА прогр-непрогр"/>
      <sheetName val="прил. 2 по МП к ПЗ 2022"/>
      <sheetName val="прил. 2 по МП к ПЗ 2023"/>
      <sheetName val="прил. 2 по МП к ПЗ 2024"/>
      <sheetName val="прил. 3 по неМП 2022"/>
      <sheetName val="прил. 3 по неМП 2023"/>
      <sheetName val="прил. 3 по неМП 2024"/>
      <sheetName val="вр"/>
      <sheetName val="софинансирование"/>
      <sheetName val="напр расходов"/>
    </sheetNames>
    <sheetDataSet>
      <sheetData sheetId="0">
        <row r="1554">
          <cell r="M1554">
            <v>281155</v>
          </cell>
        </row>
      </sheetData>
      <sheetData sheetId="1"/>
      <sheetData sheetId="2">
        <row r="8">
          <cell r="B8">
            <v>16432868.220000001</v>
          </cell>
          <cell r="C8">
            <v>14075482.489999998</v>
          </cell>
        </row>
        <row r="16">
          <cell r="B16">
            <v>16432868.220000003</v>
          </cell>
          <cell r="C16">
            <v>14075482.489999998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H75"/>
  <sheetViews>
    <sheetView tabSelected="1" view="pageBreakPreview" zoomScaleSheetLayoutView="100" workbookViewId="0">
      <selection activeCell="C5" sqref="C5:C6"/>
    </sheetView>
  </sheetViews>
  <sheetFormatPr defaultColWidth="13.7109375" defaultRowHeight="18"/>
  <cols>
    <col min="1" max="1" width="10" style="24" customWidth="1"/>
    <col min="2" max="2" width="67.140625" style="2" customWidth="1"/>
    <col min="3" max="3" width="17.28515625" style="23" bestFit="1" customWidth="1"/>
    <col min="4" max="4" width="14.42578125" style="2" customWidth="1"/>
    <col min="5" max="5" width="17.28515625" style="23" hidden="1" customWidth="1"/>
    <col min="6" max="6" width="13.85546875" style="2" customWidth="1"/>
    <col min="7" max="7" width="17.28515625" style="23" hidden="1" customWidth="1"/>
    <col min="8" max="8" width="12.85546875" style="2" customWidth="1"/>
    <col min="9" max="9" width="17.7109375" style="23" hidden="1" customWidth="1"/>
    <col min="10" max="10" width="14.42578125" style="2" customWidth="1"/>
    <col min="11" max="11" width="17.28515625" style="23" hidden="1" customWidth="1"/>
    <col min="12" max="12" width="13" style="2" customWidth="1"/>
    <col min="13" max="13" width="17.85546875" style="2" hidden="1" customWidth="1"/>
    <col min="14" max="14" width="14.5703125" style="2" customWidth="1"/>
    <col min="15" max="15" width="20.140625" style="2" hidden="1" customWidth="1"/>
    <col min="16" max="16" width="13" style="2" customWidth="1"/>
    <col min="17" max="17" width="20.140625" style="2" hidden="1" customWidth="1"/>
    <col min="18" max="18" width="13.42578125" style="2" customWidth="1"/>
    <col min="19" max="19" width="20.140625" style="2" hidden="1" customWidth="1"/>
    <col min="20" max="20" width="13.5703125" style="2" customWidth="1"/>
    <col min="21" max="21" width="20.140625" style="2" hidden="1" customWidth="1"/>
    <col min="22" max="22" width="13.28515625" style="2" customWidth="1"/>
    <col min="23" max="23" width="20.140625" style="2" hidden="1" customWidth="1"/>
    <col min="24" max="24" width="14.85546875" style="2" customWidth="1"/>
    <col min="25" max="25" width="20.140625" style="2" hidden="1" customWidth="1"/>
    <col min="26" max="26" width="15" style="2" customWidth="1"/>
    <col min="27" max="27" width="20.140625" style="2" hidden="1" customWidth="1"/>
    <col min="28" max="28" width="17.140625" style="2" customWidth="1"/>
    <col min="29" max="30" width="19.140625" style="2" bestFit="1" customWidth="1"/>
    <col min="31" max="31" width="19.42578125" style="2" bestFit="1" customWidth="1"/>
    <col min="32" max="16384" width="13.7109375" style="2"/>
  </cols>
  <sheetData>
    <row r="1" spans="1:34" ht="13.5" customHeight="1"/>
    <row r="2" spans="1:34">
      <c r="A2" s="36" t="s">
        <v>130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4" ht="5.25" customHeight="1"/>
    <row r="4" spans="1:34" ht="18.75" thickBot="1"/>
    <row r="5" spans="1:34" ht="19.5" thickBot="1">
      <c r="A5" s="26" t="s">
        <v>0</v>
      </c>
      <c r="B5" s="28" t="s">
        <v>1</v>
      </c>
      <c r="C5" s="30" t="s">
        <v>132</v>
      </c>
      <c r="D5" s="33" t="s">
        <v>115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5"/>
      <c r="AB5" s="30" t="s">
        <v>131</v>
      </c>
    </row>
    <row r="6" spans="1:34" ht="79.5" customHeight="1" thickBot="1">
      <c r="A6" s="27"/>
      <c r="B6" s="29"/>
      <c r="C6" s="31"/>
      <c r="D6" s="1" t="s">
        <v>116</v>
      </c>
      <c r="E6" s="1" t="s">
        <v>2</v>
      </c>
      <c r="F6" s="1" t="s">
        <v>117</v>
      </c>
      <c r="G6" s="1" t="s">
        <v>3</v>
      </c>
      <c r="H6" s="1" t="s">
        <v>118</v>
      </c>
      <c r="I6" s="1" t="s">
        <v>4</v>
      </c>
      <c r="J6" s="1" t="s">
        <v>120</v>
      </c>
      <c r="K6" s="1" t="s">
        <v>5</v>
      </c>
      <c r="L6" s="1" t="s">
        <v>121</v>
      </c>
      <c r="M6" s="1" t="s">
        <v>6</v>
      </c>
      <c r="N6" s="1" t="s">
        <v>122</v>
      </c>
      <c r="O6" s="1" t="s">
        <v>7</v>
      </c>
      <c r="P6" s="1" t="s">
        <v>123</v>
      </c>
      <c r="Q6" s="1" t="s">
        <v>8</v>
      </c>
      <c r="R6" s="1" t="s">
        <v>124</v>
      </c>
      <c r="S6" s="1" t="s">
        <v>125</v>
      </c>
      <c r="T6" s="1" t="s">
        <v>126</v>
      </c>
      <c r="U6" s="1" t="s">
        <v>9</v>
      </c>
      <c r="V6" s="1" t="s">
        <v>127</v>
      </c>
      <c r="W6" s="1" t="s">
        <v>10</v>
      </c>
      <c r="X6" s="1" t="s">
        <v>128</v>
      </c>
      <c r="Y6" s="1" t="s">
        <v>11</v>
      </c>
      <c r="Z6" s="32" t="s">
        <v>129</v>
      </c>
      <c r="AA6" s="32" t="s">
        <v>12</v>
      </c>
      <c r="AB6" s="31"/>
      <c r="AF6" s="2">
        <v>2022</v>
      </c>
      <c r="AG6" s="2">
        <v>2023</v>
      </c>
      <c r="AH6" s="2">
        <v>2024</v>
      </c>
    </row>
    <row r="7" spans="1:34">
      <c r="A7" s="3" t="s">
        <v>13</v>
      </c>
      <c r="B7" s="4" t="s">
        <v>14</v>
      </c>
      <c r="C7" s="5">
        <v>1028369.4</v>
      </c>
      <c r="D7" s="5">
        <f t="shared" ref="D7" si="0">SUM(D8:D15)</f>
        <v>10706.319999999876</v>
      </c>
      <c r="E7" s="5">
        <v>1039075.72</v>
      </c>
      <c r="F7" s="5">
        <f t="shared" ref="F7:H7" si="1">SUM(F8:F15)</f>
        <v>-18652.919999999929</v>
      </c>
      <c r="G7" s="5">
        <v>1020422.8</v>
      </c>
      <c r="H7" s="5">
        <f t="shared" si="1"/>
        <v>-25491.020000000026</v>
      </c>
      <c r="I7" s="5">
        <v>994931.78</v>
      </c>
      <c r="J7" s="5">
        <f t="shared" ref="J7" si="2">SUM(J8:J15)</f>
        <v>9374.7500000000036</v>
      </c>
      <c r="K7" s="5">
        <v>1004306.53</v>
      </c>
      <c r="L7" s="5">
        <f t="shared" ref="L7:N7" si="3">SUM(L8:L15)</f>
        <v>-15539.95</v>
      </c>
      <c r="M7" s="5">
        <v>988766.58000000007</v>
      </c>
      <c r="N7" s="5">
        <f t="shared" si="3"/>
        <v>93181.930000000051</v>
      </c>
      <c r="O7" s="5">
        <v>1081948.51</v>
      </c>
      <c r="P7" s="5">
        <f t="shared" ref="P7" si="4">SUM(P8:P15)</f>
        <v>183011.32000000004</v>
      </c>
      <c r="Q7" s="5">
        <v>1264959.83</v>
      </c>
      <c r="R7" s="5">
        <f t="shared" ref="R7" si="5">SUM(R8:R15)</f>
        <v>56316.379999999946</v>
      </c>
      <c r="S7" s="5">
        <v>1321276.21</v>
      </c>
      <c r="T7" s="5">
        <f t="shared" ref="T7:V7" si="6">SUM(T8:T15)</f>
        <v>4383.0100000001112</v>
      </c>
      <c r="U7" s="5">
        <v>1325659.2200000002</v>
      </c>
      <c r="V7" s="5">
        <f t="shared" si="6"/>
        <v>20766.919999999991</v>
      </c>
      <c r="W7" s="5">
        <v>1346426.1400000001</v>
      </c>
      <c r="X7" s="5">
        <f t="shared" ref="X7" si="7">SUM(X8:X15)</f>
        <v>133061.26999999996</v>
      </c>
      <c r="Y7" s="5">
        <v>1479487.4100000001</v>
      </c>
      <c r="Z7" s="5">
        <f t="shared" ref="Z7" si="8">SUM(Z8:Z15)</f>
        <v>32001.879999999939</v>
      </c>
      <c r="AA7" s="5">
        <v>1511489.29</v>
      </c>
      <c r="AB7" s="5">
        <f t="shared" ref="AB7:AB53" si="9">AA7-C7</f>
        <v>483119.89</v>
      </c>
      <c r="AD7" s="6">
        <f>ROUND(C7/1000,0)-1</f>
        <v>1027</v>
      </c>
      <c r="AE7" s="6">
        <f>ROUND(G7,1)</f>
        <v>1020422.8</v>
      </c>
      <c r="AF7" s="6">
        <v>885348.75</v>
      </c>
      <c r="AG7" s="6">
        <v>857019.82000000007</v>
      </c>
      <c r="AH7" s="6">
        <v>837413.14000000013</v>
      </c>
    </row>
    <row r="8" spans="1:34" ht="30">
      <c r="A8" s="7" t="s">
        <v>15</v>
      </c>
      <c r="B8" s="8" t="s">
        <v>16</v>
      </c>
      <c r="C8" s="9">
        <v>2062.0100000000002</v>
      </c>
      <c r="D8" s="9">
        <f>E8-C8</f>
        <v>0</v>
      </c>
      <c r="E8" s="9">
        <v>2062.0100000000002</v>
      </c>
      <c r="F8" s="9">
        <f>G8-E8</f>
        <v>272.59000000000015</v>
      </c>
      <c r="G8" s="9">
        <v>2334.6000000000004</v>
      </c>
      <c r="H8" s="9">
        <f>I8-G8</f>
        <v>0</v>
      </c>
      <c r="I8" s="9">
        <v>2334.6000000000004</v>
      </c>
      <c r="J8" s="9">
        <f>K8-I8</f>
        <v>0</v>
      </c>
      <c r="K8" s="9">
        <v>2334.6000000000004</v>
      </c>
      <c r="L8" s="9">
        <f>M8-K8</f>
        <v>0</v>
      </c>
      <c r="M8" s="9">
        <v>2334.6000000000004</v>
      </c>
      <c r="N8" s="9">
        <f>O8-M8</f>
        <v>0</v>
      </c>
      <c r="O8" s="9">
        <v>2334.6000000000004</v>
      </c>
      <c r="P8" s="9">
        <f>Q8-O8</f>
        <v>92.679999999999836</v>
      </c>
      <c r="Q8" s="9">
        <v>2427.2800000000002</v>
      </c>
      <c r="R8" s="9">
        <f>S8-Q8</f>
        <v>0</v>
      </c>
      <c r="S8" s="9">
        <v>2427.2800000000002</v>
      </c>
      <c r="T8" s="9">
        <f>U8-S8</f>
        <v>0</v>
      </c>
      <c r="U8" s="9">
        <v>2427.2800000000002</v>
      </c>
      <c r="V8" s="9">
        <f>W8-U8</f>
        <v>0</v>
      </c>
      <c r="W8" s="9">
        <v>2427.2800000000002</v>
      </c>
      <c r="X8" s="9">
        <f>Y8-W8</f>
        <v>29.980000000000018</v>
      </c>
      <c r="Y8" s="9">
        <v>2457.2600000000002</v>
      </c>
      <c r="Z8" s="9">
        <f>AA8-Y8</f>
        <v>0</v>
      </c>
      <c r="AA8" s="9">
        <v>2457.2600000000002</v>
      </c>
      <c r="AB8" s="9">
        <f t="shared" si="9"/>
        <v>395.25</v>
      </c>
      <c r="AD8" s="6"/>
      <c r="AE8" s="6"/>
      <c r="AF8" s="6">
        <v>2062.0100000000002</v>
      </c>
      <c r="AG8" s="6">
        <v>2062.0100000000002</v>
      </c>
      <c r="AH8" s="6">
        <v>2062.0100000000002</v>
      </c>
    </row>
    <row r="9" spans="1:34" ht="45">
      <c r="A9" s="7" t="s">
        <v>17</v>
      </c>
      <c r="B9" s="8" t="s">
        <v>18</v>
      </c>
      <c r="C9" s="9">
        <v>54247.520000000004</v>
      </c>
      <c r="D9" s="9">
        <f t="shared" ref="D9:D54" si="10">E9-C9</f>
        <v>-3383.9899999999907</v>
      </c>
      <c r="E9" s="9">
        <v>50863.530000000013</v>
      </c>
      <c r="F9" s="9">
        <f t="shared" ref="F9:H54" si="11">G9-E9</f>
        <v>772.5199999999968</v>
      </c>
      <c r="G9" s="9">
        <v>51636.05000000001</v>
      </c>
      <c r="H9" s="9">
        <f t="shared" si="11"/>
        <v>-6.6699999999982538</v>
      </c>
      <c r="I9" s="9">
        <v>51629.380000000012</v>
      </c>
      <c r="J9" s="9">
        <f t="shared" ref="J9:N15" si="12">K9-I9</f>
        <v>0</v>
      </c>
      <c r="K9" s="9">
        <v>51629.380000000012</v>
      </c>
      <c r="L9" s="9">
        <f t="shared" si="12"/>
        <v>47.529999999998836</v>
      </c>
      <c r="M9" s="9">
        <v>51676.910000000011</v>
      </c>
      <c r="N9" s="9">
        <f t="shared" si="12"/>
        <v>-20.350000000005821</v>
      </c>
      <c r="O9" s="9">
        <v>51656.560000000005</v>
      </c>
      <c r="P9" s="9">
        <f t="shared" ref="P9:P15" si="13">Q9-O9</f>
        <v>2540.1299999999901</v>
      </c>
      <c r="Q9" s="9">
        <v>54196.689999999995</v>
      </c>
      <c r="R9" s="9">
        <f t="shared" ref="R9:T15" si="14">S9-Q9</f>
        <v>-263.87999999999738</v>
      </c>
      <c r="S9" s="9">
        <v>53932.81</v>
      </c>
      <c r="T9" s="9">
        <f t="shared" si="14"/>
        <v>0</v>
      </c>
      <c r="U9" s="9">
        <v>53932.81</v>
      </c>
      <c r="V9" s="9">
        <f t="shared" ref="V9:V15" si="15">W9-U9</f>
        <v>-36.319999999999709</v>
      </c>
      <c r="W9" s="9">
        <v>53896.49</v>
      </c>
      <c r="X9" s="9">
        <f t="shared" ref="X9:X15" si="16">Y9-W9</f>
        <v>0</v>
      </c>
      <c r="Y9" s="9">
        <v>53896.49</v>
      </c>
      <c r="Z9" s="9">
        <f t="shared" ref="Z9:Z15" si="17">AA9-Y9</f>
        <v>-510.43000000000029</v>
      </c>
      <c r="AA9" s="9">
        <v>53386.06</v>
      </c>
      <c r="AB9" s="9">
        <f t="shared" si="9"/>
        <v>-861.4600000000064</v>
      </c>
      <c r="AD9" s="6"/>
      <c r="AE9" s="6"/>
      <c r="AF9" s="6">
        <v>54258.950000000004</v>
      </c>
      <c r="AG9" s="6">
        <v>54260.250000000007</v>
      </c>
      <c r="AH9" s="6">
        <v>54260.250000000007</v>
      </c>
    </row>
    <row r="10" spans="1:34" ht="45">
      <c r="A10" s="7" t="s">
        <v>19</v>
      </c>
      <c r="B10" s="8" t="s">
        <v>20</v>
      </c>
      <c r="C10" s="9">
        <v>259754.5</v>
      </c>
      <c r="D10" s="9">
        <f t="shared" si="10"/>
        <v>1100</v>
      </c>
      <c r="E10" s="9">
        <v>260854.5</v>
      </c>
      <c r="F10" s="9">
        <f t="shared" si="11"/>
        <v>230.54000000000815</v>
      </c>
      <c r="G10" s="9">
        <v>261085.04</v>
      </c>
      <c r="H10" s="9">
        <f t="shared" si="11"/>
        <v>0</v>
      </c>
      <c r="I10" s="9">
        <v>261085.04</v>
      </c>
      <c r="J10" s="9">
        <f t="shared" si="12"/>
        <v>0</v>
      </c>
      <c r="K10" s="9">
        <v>261085.04</v>
      </c>
      <c r="L10" s="9">
        <f t="shared" si="12"/>
        <v>50.729999999981374</v>
      </c>
      <c r="M10" s="9">
        <v>261135.77</v>
      </c>
      <c r="N10" s="9">
        <f t="shared" si="12"/>
        <v>1019.1999999999825</v>
      </c>
      <c r="O10" s="9">
        <v>262154.96999999997</v>
      </c>
      <c r="P10" s="9">
        <f t="shared" si="13"/>
        <v>12277.740000000049</v>
      </c>
      <c r="Q10" s="9">
        <v>274432.71000000002</v>
      </c>
      <c r="R10" s="9">
        <f t="shared" si="14"/>
        <v>255.01000000000931</v>
      </c>
      <c r="S10" s="9">
        <v>274687.72000000003</v>
      </c>
      <c r="T10" s="9">
        <f t="shared" si="14"/>
        <v>-15.700000000011642</v>
      </c>
      <c r="U10" s="9">
        <v>274672.02</v>
      </c>
      <c r="V10" s="9">
        <f t="shared" si="15"/>
        <v>898.72999999998137</v>
      </c>
      <c r="W10" s="9">
        <v>275570.75</v>
      </c>
      <c r="X10" s="9">
        <f t="shared" si="16"/>
        <v>3166.429999999993</v>
      </c>
      <c r="Y10" s="9">
        <v>278737.18</v>
      </c>
      <c r="Z10" s="9">
        <f t="shared" si="17"/>
        <v>-364.14999999996508</v>
      </c>
      <c r="AA10" s="9">
        <v>278373.03000000003</v>
      </c>
      <c r="AB10" s="9">
        <f t="shared" si="9"/>
        <v>18618.530000000028</v>
      </c>
      <c r="AD10" s="6"/>
      <c r="AE10" s="6"/>
      <c r="AF10" s="6">
        <v>259754.5</v>
      </c>
      <c r="AG10" s="6">
        <v>259539.18000000002</v>
      </c>
      <c r="AH10" s="6">
        <v>259539.18000000002</v>
      </c>
    </row>
    <row r="11" spans="1:34">
      <c r="A11" s="7" t="s">
        <v>21</v>
      </c>
      <c r="B11" s="8" t="s">
        <v>22</v>
      </c>
      <c r="C11" s="9">
        <v>1217.44</v>
      </c>
      <c r="D11" s="9">
        <f t="shared" si="10"/>
        <v>0</v>
      </c>
      <c r="E11" s="9">
        <v>1217.44</v>
      </c>
      <c r="F11" s="9">
        <f t="shared" si="11"/>
        <v>0</v>
      </c>
      <c r="G11" s="9">
        <v>1217.44</v>
      </c>
      <c r="H11" s="9">
        <f t="shared" si="11"/>
        <v>0</v>
      </c>
      <c r="I11" s="9">
        <v>1217.44</v>
      </c>
      <c r="J11" s="9">
        <f t="shared" si="12"/>
        <v>0</v>
      </c>
      <c r="K11" s="9">
        <v>1217.44</v>
      </c>
      <c r="L11" s="9">
        <f t="shared" si="12"/>
        <v>0</v>
      </c>
      <c r="M11" s="9">
        <v>1217.44</v>
      </c>
      <c r="N11" s="9">
        <f t="shared" si="12"/>
        <v>0</v>
      </c>
      <c r="O11" s="9">
        <v>1217.44</v>
      </c>
      <c r="P11" s="9">
        <f t="shared" si="13"/>
        <v>0</v>
      </c>
      <c r="Q11" s="9">
        <v>1217.44</v>
      </c>
      <c r="R11" s="9">
        <f t="shared" si="14"/>
        <v>0</v>
      </c>
      <c r="S11" s="9">
        <v>1217.44</v>
      </c>
      <c r="T11" s="9">
        <f t="shared" si="14"/>
        <v>0</v>
      </c>
      <c r="U11" s="9">
        <v>1217.44</v>
      </c>
      <c r="V11" s="9">
        <f t="shared" si="15"/>
        <v>0</v>
      </c>
      <c r="W11" s="9">
        <v>1217.44</v>
      </c>
      <c r="X11" s="9">
        <f t="shared" si="16"/>
        <v>0</v>
      </c>
      <c r="Y11" s="9">
        <v>1217.44</v>
      </c>
      <c r="Z11" s="9">
        <f t="shared" si="17"/>
        <v>0</v>
      </c>
      <c r="AA11" s="9">
        <v>1217.44</v>
      </c>
      <c r="AB11" s="9">
        <f t="shared" si="9"/>
        <v>0</v>
      </c>
      <c r="AD11" s="6"/>
      <c r="AE11" s="6"/>
      <c r="AF11" s="6">
        <v>1189.79</v>
      </c>
      <c r="AG11" s="6">
        <v>99.15</v>
      </c>
      <c r="AH11" s="6">
        <v>99.15</v>
      </c>
    </row>
    <row r="12" spans="1:34" ht="30">
      <c r="A12" s="7" t="s">
        <v>23</v>
      </c>
      <c r="B12" s="8" t="s">
        <v>24</v>
      </c>
      <c r="C12" s="9">
        <v>78848.790000000008</v>
      </c>
      <c r="D12" s="9">
        <f t="shared" si="10"/>
        <v>-505.55000000000291</v>
      </c>
      <c r="E12" s="9">
        <v>78343.240000000005</v>
      </c>
      <c r="F12" s="9">
        <f t="shared" si="11"/>
        <v>1438.5999999999913</v>
      </c>
      <c r="G12" s="9">
        <v>79781.84</v>
      </c>
      <c r="H12" s="9">
        <f t="shared" si="11"/>
        <v>-27.519999999989523</v>
      </c>
      <c r="I12" s="9">
        <v>79754.320000000007</v>
      </c>
      <c r="J12" s="9">
        <f t="shared" si="12"/>
        <v>-8.3099999999976717</v>
      </c>
      <c r="K12" s="9">
        <v>79746.010000000009</v>
      </c>
      <c r="L12" s="9">
        <f t="shared" si="12"/>
        <v>19.489999999990687</v>
      </c>
      <c r="M12" s="9">
        <v>79765.5</v>
      </c>
      <c r="N12" s="9">
        <f t="shared" si="12"/>
        <v>0</v>
      </c>
      <c r="O12" s="9">
        <v>79765.5</v>
      </c>
      <c r="P12" s="9">
        <f t="shared" si="13"/>
        <v>3864.6399999999994</v>
      </c>
      <c r="Q12" s="9">
        <v>83630.14</v>
      </c>
      <c r="R12" s="9">
        <f t="shared" si="14"/>
        <v>0</v>
      </c>
      <c r="S12" s="9">
        <v>83630.14</v>
      </c>
      <c r="T12" s="9">
        <f t="shared" si="14"/>
        <v>-7.680000000007567</v>
      </c>
      <c r="U12" s="9">
        <v>83622.459999999992</v>
      </c>
      <c r="V12" s="9">
        <f t="shared" si="15"/>
        <v>0</v>
      </c>
      <c r="W12" s="9">
        <v>83622.459999999992</v>
      </c>
      <c r="X12" s="9">
        <f t="shared" si="16"/>
        <v>1117.1000000000058</v>
      </c>
      <c r="Y12" s="9">
        <v>84739.56</v>
      </c>
      <c r="Z12" s="9">
        <f t="shared" si="17"/>
        <v>-482.51000000000931</v>
      </c>
      <c r="AA12" s="9">
        <v>84257.049999999988</v>
      </c>
      <c r="AB12" s="9">
        <f t="shared" si="9"/>
        <v>5408.2599999999802</v>
      </c>
      <c r="AD12" s="6"/>
      <c r="AE12" s="6"/>
      <c r="AF12" s="6">
        <v>78712.81</v>
      </c>
      <c r="AG12" s="6">
        <v>73568.53</v>
      </c>
      <c r="AH12" s="6">
        <v>73568.53</v>
      </c>
    </row>
    <row r="13" spans="1:34">
      <c r="A13" s="7" t="s">
        <v>25</v>
      </c>
      <c r="B13" s="8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14"/>
        <v>242273.02999999997</v>
      </c>
      <c r="S13" s="9">
        <v>242273.02999999997</v>
      </c>
      <c r="T13" s="9">
        <f t="shared" si="14"/>
        <v>0</v>
      </c>
      <c r="U13" s="9">
        <v>242273.02999999997</v>
      </c>
      <c r="V13" s="9">
        <f t="shared" si="15"/>
        <v>0</v>
      </c>
      <c r="W13" s="9">
        <v>242273.02999999997</v>
      </c>
      <c r="X13" s="9">
        <f t="shared" si="16"/>
        <v>42878.590000000026</v>
      </c>
      <c r="Y13" s="9">
        <v>285151.62</v>
      </c>
      <c r="Z13" s="9">
        <f t="shared" si="17"/>
        <v>0</v>
      </c>
      <c r="AA13" s="9">
        <v>285151.62</v>
      </c>
      <c r="AB13" s="9">
        <f t="shared" si="9"/>
        <v>285151.62</v>
      </c>
      <c r="AD13" s="6"/>
      <c r="AE13" s="6"/>
      <c r="AF13" s="6"/>
      <c r="AG13" s="6"/>
      <c r="AH13" s="6"/>
    </row>
    <row r="14" spans="1:34">
      <c r="A14" s="7" t="s">
        <v>27</v>
      </c>
      <c r="B14" s="8" t="s">
        <v>28</v>
      </c>
      <c r="C14" s="9">
        <v>37016.230000000003</v>
      </c>
      <c r="D14" s="9">
        <f t="shared" si="10"/>
        <v>-6000</v>
      </c>
      <c r="E14" s="9">
        <v>31016.230000000003</v>
      </c>
      <c r="F14" s="9">
        <f t="shared" si="11"/>
        <v>0</v>
      </c>
      <c r="G14" s="9">
        <v>31016.230000000003</v>
      </c>
      <c r="H14" s="9">
        <f t="shared" si="11"/>
        <v>-16610.04</v>
      </c>
      <c r="I14" s="9">
        <v>14406.190000000002</v>
      </c>
      <c r="J14" s="9">
        <f t="shared" si="12"/>
        <v>9540.4299999999967</v>
      </c>
      <c r="K14" s="9">
        <v>23946.62</v>
      </c>
      <c r="L14" s="9">
        <f t="shared" si="12"/>
        <v>-18354.73</v>
      </c>
      <c r="M14" s="9">
        <v>5591.8899999999985</v>
      </c>
      <c r="N14" s="9">
        <f t="shared" si="12"/>
        <v>0</v>
      </c>
      <c r="O14" s="9">
        <v>5591.8899999999985</v>
      </c>
      <c r="P14" s="9">
        <f t="shared" si="13"/>
        <v>0</v>
      </c>
      <c r="Q14" s="9">
        <v>5591.8899999999985</v>
      </c>
      <c r="R14" s="9">
        <f t="shared" si="14"/>
        <v>0</v>
      </c>
      <c r="S14" s="9">
        <v>5591.8899999999985</v>
      </c>
      <c r="T14" s="9">
        <f t="shared" si="14"/>
        <v>0</v>
      </c>
      <c r="U14" s="9">
        <v>5591.8899999999985</v>
      </c>
      <c r="V14" s="9">
        <f t="shared" si="15"/>
        <v>15000</v>
      </c>
      <c r="W14" s="9">
        <v>20591.89</v>
      </c>
      <c r="X14" s="9">
        <f t="shared" si="16"/>
        <v>190568.49</v>
      </c>
      <c r="Y14" s="9">
        <v>211160.38</v>
      </c>
      <c r="Z14" s="9">
        <f t="shared" si="17"/>
        <v>33421.049999999988</v>
      </c>
      <c r="AA14" s="9">
        <v>244581.43</v>
      </c>
      <c r="AB14" s="9">
        <f t="shared" si="9"/>
        <v>207565.19999999998</v>
      </c>
      <c r="AD14" s="6"/>
      <c r="AE14" s="6"/>
      <c r="AF14" s="6">
        <v>37016.230000000003</v>
      </c>
      <c r="AG14" s="6">
        <v>42484.23</v>
      </c>
      <c r="AH14" s="6">
        <v>37484.230000000003</v>
      </c>
    </row>
    <row r="15" spans="1:34">
      <c r="A15" s="7" t="s">
        <v>29</v>
      </c>
      <c r="B15" s="8" t="s">
        <v>30</v>
      </c>
      <c r="C15" s="9">
        <v>595222.91</v>
      </c>
      <c r="D15" s="9">
        <f t="shared" si="10"/>
        <v>19495.85999999987</v>
      </c>
      <c r="E15" s="9">
        <v>614718.7699999999</v>
      </c>
      <c r="F15" s="9">
        <f t="shared" si="11"/>
        <v>-21367.169999999925</v>
      </c>
      <c r="G15" s="9">
        <v>593351.6</v>
      </c>
      <c r="H15" s="9">
        <f t="shared" si="11"/>
        <v>-8846.7900000000373</v>
      </c>
      <c r="I15" s="9">
        <v>584504.80999999994</v>
      </c>
      <c r="J15" s="9">
        <f t="shared" si="12"/>
        <v>-157.36999999999534</v>
      </c>
      <c r="K15" s="9">
        <v>584347.43999999994</v>
      </c>
      <c r="L15" s="9">
        <f t="shared" si="12"/>
        <v>2697.0300000000279</v>
      </c>
      <c r="M15" s="9">
        <v>587044.47</v>
      </c>
      <c r="N15" s="9">
        <f t="shared" si="12"/>
        <v>92183.080000000075</v>
      </c>
      <c r="O15" s="9">
        <v>679227.55</v>
      </c>
      <c r="P15" s="9">
        <f t="shared" si="13"/>
        <v>164236.13</v>
      </c>
      <c r="Q15" s="9">
        <v>843463.68000000005</v>
      </c>
      <c r="R15" s="9">
        <f t="shared" si="14"/>
        <v>-185947.78000000003</v>
      </c>
      <c r="S15" s="9">
        <v>657515.9</v>
      </c>
      <c r="T15" s="9">
        <f t="shared" si="14"/>
        <v>4406.3900000001304</v>
      </c>
      <c r="U15" s="9">
        <v>661922.29000000015</v>
      </c>
      <c r="V15" s="9">
        <f t="shared" si="15"/>
        <v>4904.5100000000093</v>
      </c>
      <c r="W15" s="9">
        <v>666826.80000000016</v>
      </c>
      <c r="X15" s="9">
        <f t="shared" si="16"/>
        <v>-104699.32000000007</v>
      </c>
      <c r="Y15" s="9">
        <v>562127.4800000001</v>
      </c>
      <c r="Z15" s="9">
        <f t="shared" si="17"/>
        <v>-62.080000000074506</v>
      </c>
      <c r="AA15" s="9">
        <v>562065.4</v>
      </c>
      <c r="AB15" s="9">
        <f t="shared" si="9"/>
        <v>-33157.510000000009</v>
      </c>
      <c r="AD15" s="6"/>
      <c r="AE15" s="6"/>
      <c r="AF15" s="6">
        <v>452354.45999999996</v>
      </c>
      <c r="AG15" s="6">
        <v>425006.47000000003</v>
      </c>
      <c r="AH15" s="6">
        <v>410399.79</v>
      </c>
    </row>
    <row r="16" spans="1:34" ht="29.25">
      <c r="A16" s="10" t="s">
        <v>31</v>
      </c>
      <c r="B16" s="11" t="s">
        <v>32</v>
      </c>
      <c r="C16" s="12">
        <v>121142.83999999998</v>
      </c>
      <c r="D16" s="12">
        <f>SUM(D17:D18)</f>
        <v>0</v>
      </c>
      <c r="E16" s="12">
        <v>121142.83999999998</v>
      </c>
      <c r="F16" s="12">
        <f>SUM(F17:F18)</f>
        <v>211.94000000000233</v>
      </c>
      <c r="G16" s="12">
        <v>121354.77999999998</v>
      </c>
      <c r="H16" s="12">
        <f>SUM(H17:H18)</f>
        <v>-415</v>
      </c>
      <c r="I16" s="12">
        <v>120939.77999999998</v>
      </c>
      <c r="J16" s="12">
        <f>SUM(J17:J18)</f>
        <v>287.14999999999418</v>
      </c>
      <c r="K16" s="12">
        <v>121226.92999999998</v>
      </c>
      <c r="L16" s="12">
        <f>SUM(L17:L18)</f>
        <v>-17.759999999994761</v>
      </c>
      <c r="M16" s="12">
        <v>121209.16999999998</v>
      </c>
      <c r="N16" s="12">
        <f>SUM(N17:N18)</f>
        <v>-215</v>
      </c>
      <c r="O16" s="12">
        <v>120994.16999999998</v>
      </c>
      <c r="P16" s="12">
        <f>SUM(P17:P18)</f>
        <v>5275.0899999999965</v>
      </c>
      <c r="Q16" s="12">
        <v>126269.25999999998</v>
      </c>
      <c r="R16" s="12">
        <f>SUM(R17:R18)</f>
        <v>3977.1399999999994</v>
      </c>
      <c r="S16" s="12">
        <v>130246.39999999998</v>
      </c>
      <c r="T16" s="12">
        <f>SUM(T17:T18)</f>
        <v>1309.5299999999988</v>
      </c>
      <c r="U16" s="12">
        <v>131555.93</v>
      </c>
      <c r="V16" s="12">
        <f>SUM(V17:V18)</f>
        <v>172.13000000001921</v>
      </c>
      <c r="W16" s="12">
        <v>131728.06</v>
      </c>
      <c r="X16" s="12">
        <f>SUM(X17:X18)</f>
        <v>-707.87999999999647</v>
      </c>
      <c r="Y16" s="12">
        <v>131020.18000000001</v>
      </c>
      <c r="Z16" s="12">
        <f>SUM(Z17:Z18)</f>
        <v>-1352.8099999999977</v>
      </c>
      <c r="AA16" s="12">
        <v>129667.37000000001</v>
      </c>
      <c r="AB16" s="5">
        <f t="shared" si="9"/>
        <v>8524.5300000000279</v>
      </c>
      <c r="AD16" s="6">
        <f>ROUND(C16/1000,0)</f>
        <v>121</v>
      </c>
      <c r="AE16" s="6">
        <f>ROUND(G16,1)</f>
        <v>121354.8</v>
      </c>
      <c r="AF16" s="6">
        <v>116151.70999999998</v>
      </c>
      <c r="AG16" s="6">
        <v>110431.58999999998</v>
      </c>
      <c r="AH16" s="6">
        <v>110431.58999999998</v>
      </c>
    </row>
    <row r="17" spans="1:34" ht="30">
      <c r="A17" s="13" t="s">
        <v>33</v>
      </c>
      <c r="B17" s="14" t="s">
        <v>34</v>
      </c>
      <c r="C17" s="15">
        <v>120642.83999999998</v>
      </c>
      <c r="D17" s="9">
        <f t="shared" si="10"/>
        <v>0</v>
      </c>
      <c r="E17" s="15">
        <v>120642.83999999998</v>
      </c>
      <c r="F17" s="9">
        <f t="shared" si="11"/>
        <v>211.94000000000233</v>
      </c>
      <c r="G17" s="15">
        <v>120854.77999999998</v>
      </c>
      <c r="H17" s="9">
        <f t="shared" si="11"/>
        <v>-415</v>
      </c>
      <c r="I17" s="15">
        <v>120439.77999999998</v>
      </c>
      <c r="J17" s="9">
        <f t="shared" ref="J17:N18" si="18">K17-I17</f>
        <v>287.14999999999418</v>
      </c>
      <c r="K17" s="15">
        <v>120726.92999999998</v>
      </c>
      <c r="L17" s="9">
        <f t="shared" si="18"/>
        <v>-17.759999999994761</v>
      </c>
      <c r="M17" s="15">
        <v>120709.16999999998</v>
      </c>
      <c r="N17" s="9">
        <f t="shared" si="18"/>
        <v>-215</v>
      </c>
      <c r="O17" s="9">
        <v>120494.16999999998</v>
      </c>
      <c r="P17" s="9">
        <f t="shared" ref="P17:P18" si="19">Q17-O17</f>
        <v>5275.0899999999965</v>
      </c>
      <c r="Q17" s="9">
        <v>125769.25999999998</v>
      </c>
      <c r="R17" s="9">
        <f t="shared" ref="R17:T18" si="20">S17-Q17</f>
        <v>3977.1399999999994</v>
      </c>
      <c r="S17" s="9">
        <v>129746.39999999998</v>
      </c>
      <c r="T17" s="9">
        <f t="shared" si="20"/>
        <v>1309.5299999999988</v>
      </c>
      <c r="U17" s="15">
        <v>131055.92999999998</v>
      </c>
      <c r="V17" s="9">
        <f t="shared" ref="V17:V18" si="21">W17-U17</f>
        <v>172.13000000001921</v>
      </c>
      <c r="W17" s="15">
        <v>131228.06</v>
      </c>
      <c r="X17" s="9">
        <f t="shared" ref="X17:X18" si="22">Y17-W17</f>
        <v>-692.83999999999651</v>
      </c>
      <c r="Y17" s="15">
        <v>130535.22</v>
      </c>
      <c r="Z17" s="9">
        <f t="shared" ref="Z17:Z18" si="23">AA17-Y17</f>
        <v>-1352.8099999999977</v>
      </c>
      <c r="AA17" s="15">
        <v>129182.41</v>
      </c>
      <c r="AB17" s="9">
        <f t="shared" si="9"/>
        <v>8539.5700000000215</v>
      </c>
      <c r="AD17" s="6"/>
      <c r="AE17" s="6"/>
      <c r="AF17" s="6">
        <v>115651.70999999998</v>
      </c>
      <c r="AG17" s="6">
        <v>109931.58999999998</v>
      </c>
      <c r="AH17" s="6">
        <v>109931.58999999998</v>
      </c>
    </row>
    <row r="18" spans="1:34" ht="30">
      <c r="A18" s="16" t="s">
        <v>35</v>
      </c>
      <c r="B18" s="17" t="s">
        <v>119</v>
      </c>
      <c r="C18" s="9">
        <v>500</v>
      </c>
      <c r="D18" s="9">
        <f t="shared" si="10"/>
        <v>0</v>
      </c>
      <c r="E18" s="9">
        <v>500</v>
      </c>
      <c r="F18" s="9">
        <f t="shared" si="11"/>
        <v>0</v>
      </c>
      <c r="G18" s="9">
        <v>500</v>
      </c>
      <c r="H18" s="9">
        <f t="shared" si="11"/>
        <v>0</v>
      </c>
      <c r="I18" s="9">
        <v>500</v>
      </c>
      <c r="J18" s="9">
        <f t="shared" si="18"/>
        <v>0</v>
      </c>
      <c r="K18" s="9">
        <v>500</v>
      </c>
      <c r="L18" s="9">
        <f t="shared" si="18"/>
        <v>0</v>
      </c>
      <c r="M18" s="9">
        <v>500</v>
      </c>
      <c r="N18" s="9">
        <f t="shared" si="18"/>
        <v>0</v>
      </c>
      <c r="O18" s="9">
        <v>500</v>
      </c>
      <c r="P18" s="9">
        <f t="shared" si="19"/>
        <v>0</v>
      </c>
      <c r="Q18" s="9">
        <v>500</v>
      </c>
      <c r="R18" s="9">
        <f t="shared" si="20"/>
        <v>0</v>
      </c>
      <c r="S18" s="9">
        <v>500</v>
      </c>
      <c r="T18" s="9">
        <f t="shared" si="20"/>
        <v>0</v>
      </c>
      <c r="U18" s="9">
        <v>500</v>
      </c>
      <c r="V18" s="9">
        <f t="shared" si="21"/>
        <v>0</v>
      </c>
      <c r="W18" s="9">
        <v>500</v>
      </c>
      <c r="X18" s="9">
        <f t="shared" si="22"/>
        <v>-15.04000000000002</v>
      </c>
      <c r="Y18" s="9">
        <v>484.96</v>
      </c>
      <c r="Z18" s="9">
        <f t="shared" si="23"/>
        <v>0</v>
      </c>
      <c r="AA18" s="9">
        <v>484.96</v>
      </c>
      <c r="AB18" s="9">
        <f t="shared" si="9"/>
        <v>-15.04000000000002</v>
      </c>
      <c r="AD18" s="6"/>
      <c r="AE18" s="6"/>
      <c r="AF18" s="6">
        <v>500</v>
      </c>
      <c r="AG18" s="6">
        <v>500</v>
      </c>
      <c r="AH18" s="6">
        <v>500</v>
      </c>
    </row>
    <row r="19" spans="1:34">
      <c r="A19" s="3" t="s">
        <v>36</v>
      </c>
      <c r="B19" s="4" t="s">
        <v>37</v>
      </c>
      <c r="C19" s="5">
        <v>1432205.0899999999</v>
      </c>
      <c r="D19" s="5">
        <f t="shared" ref="D19" si="24">SUM(D20:D23)</f>
        <v>8267.7299999999814</v>
      </c>
      <c r="E19" s="5">
        <v>1440472.8199999998</v>
      </c>
      <c r="F19" s="5">
        <f t="shared" ref="F19:H19" si="25">SUM(F20:F23)</f>
        <v>-1318.2499999998181</v>
      </c>
      <c r="G19" s="5">
        <v>1439154.57</v>
      </c>
      <c r="H19" s="5">
        <f t="shared" si="25"/>
        <v>-6381.0400000000991</v>
      </c>
      <c r="I19" s="5">
        <v>1432773.53</v>
      </c>
      <c r="J19" s="5">
        <f t="shared" ref="J19" si="26">SUM(J20:J23)</f>
        <v>2899.5300000000097</v>
      </c>
      <c r="K19" s="5">
        <v>1435673.06</v>
      </c>
      <c r="L19" s="5">
        <f t="shared" ref="L19:N19" si="27">SUM(L20:L23)</f>
        <v>2989.7900000001573</v>
      </c>
      <c r="M19" s="5">
        <v>1438662.85</v>
      </c>
      <c r="N19" s="5">
        <f t="shared" si="27"/>
        <v>858.93999999983134</v>
      </c>
      <c r="O19" s="5">
        <v>1439521.79</v>
      </c>
      <c r="P19" s="5">
        <f t="shared" ref="P19" si="28">SUM(P20:P23)</f>
        <v>22616.079999999823</v>
      </c>
      <c r="Q19" s="5">
        <v>1462137.8699999996</v>
      </c>
      <c r="R19" s="5">
        <f t="shared" ref="R19" si="29">SUM(R20:R23)</f>
        <v>14148.720000000205</v>
      </c>
      <c r="S19" s="5">
        <v>1476286.5899999999</v>
      </c>
      <c r="T19" s="5">
        <f t="shared" ref="T19:V19" si="30">SUM(T20:T23)</f>
        <v>8301.98</v>
      </c>
      <c r="U19" s="5">
        <v>1484588.5699999998</v>
      </c>
      <c r="V19" s="5">
        <f t="shared" si="30"/>
        <v>815.76999999998952</v>
      </c>
      <c r="W19" s="5">
        <v>1485404.3399999999</v>
      </c>
      <c r="X19" s="5">
        <f t="shared" ref="X19" si="31">SUM(X20:X23)</f>
        <v>-9629.3099999997867</v>
      </c>
      <c r="Y19" s="5">
        <v>1475775.0300000003</v>
      </c>
      <c r="Z19" s="5">
        <f t="shared" ref="Z19" si="32">SUM(Z20:Z23)</f>
        <v>-7912.470000000143</v>
      </c>
      <c r="AA19" s="5">
        <v>1467862.56</v>
      </c>
      <c r="AB19" s="5">
        <f t="shared" si="9"/>
        <v>35657.470000000205</v>
      </c>
      <c r="AD19" s="6">
        <f>ROUND(C19/1000,0)</f>
        <v>1432</v>
      </c>
      <c r="AE19" s="6">
        <f>ROUND(G19,1)</f>
        <v>1439154.6</v>
      </c>
      <c r="AF19" s="6">
        <v>1296892.6700000002</v>
      </c>
      <c r="AG19" s="6">
        <v>1011932.87</v>
      </c>
      <c r="AH19" s="6">
        <v>588276.99000000011</v>
      </c>
    </row>
    <row r="20" spans="1:34">
      <c r="A20" s="7" t="s">
        <v>38</v>
      </c>
      <c r="B20" s="8" t="s">
        <v>39</v>
      </c>
      <c r="C20" s="9">
        <v>3507.19</v>
      </c>
      <c r="D20" s="9">
        <f t="shared" si="10"/>
        <v>2289.0000000000005</v>
      </c>
      <c r="E20" s="9">
        <v>5796.1900000000005</v>
      </c>
      <c r="F20" s="9">
        <f t="shared" si="11"/>
        <v>0</v>
      </c>
      <c r="G20" s="9">
        <v>5796.1900000000005</v>
      </c>
      <c r="H20" s="9">
        <f t="shared" si="11"/>
        <v>5000</v>
      </c>
      <c r="I20" s="9">
        <v>10796.19</v>
      </c>
      <c r="J20" s="9">
        <f t="shared" ref="J20:N23" si="33">K20-I20</f>
        <v>0</v>
      </c>
      <c r="K20" s="9">
        <v>10796.19</v>
      </c>
      <c r="L20" s="9">
        <f t="shared" si="33"/>
        <v>0</v>
      </c>
      <c r="M20" s="9">
        <v>10796.19</v>
      </c>
      <c r="N20" s="9">
        <f t="shared" si="33"/>
        <v>0</v>
      </c>
      <c r="O20" s="9">
        <v>10796.19</v>
      </c>
      <c r="P20" s="9">
        <f t="shared" ref="P20:P23" si="34">Q20-O20</f>
        <v>2375.2000000000007</v>
      </c>
      <c r="Q20" s="9">
        <v>13171.390000000001</v>
      </c>
      <c r="R20" s="9">
        <f t="shared" ref="R20:T23" si="35">S20-Q20</f>
        <v>0</v>
      </c>
      <c r="S20" s="9">
        <v>13171.390000000001</v>
      </c>
      <c r="T20" s="9">
        <f t="shared" si="35"/>
        <v>0</v>
      </c>
      <c r="U20" s="9">
        <v>13171.390000000001</v>
      </c>
      <c r="V20" s="9">
        <f t="shared" ref="V20:V23" si="36">W20-U20</f>
        <v>0</v>
      </c>
      <c r="W20" s="9">
        <v>13171.390000000001</v>
      </c>
      <c r="X20" s="9">
        <f t="shared" ref="X20:X23" si="37">Y20-W20</f>
        <v>-2233.3300000000017</v>
      </c>
      <c r="Y20" s="9">
        <v>10938.06</v>
      </c>
      <c r="Z20" s="9">
        <f t="shared" ref="Z20:Z23" si="38">AA20-Y20</f>
        <v>0</v>
      </c>
      <c r="AA20" s="9">
        <v>10938.06</v>
      </c>
      <c r="AB20" s="9">
        <f t="shared" si="9"/>
        <v>7430.869999999999</v>
      </c>
      <c r="AD20" s="6"/>
      <c r="AE20" s="6"/>
      <c r="AF20" s="6">
        <v>3507.19</v>
      </c>
      <c r="AG20" s="6">
        <v>3507.19</v>
      </c>
      <c r="AH20" s="6">
        <v>3507.19</v>
      </c>
    </row>
    <row r="21" spans="1:34">
      <c r="A21" s="7" t="s">
        <v>40</v>
      </c>
      <c r="B21" s="8" t="s">
        <v>41</v>
      </c>
      <c r="C21" s="9">
        <v>21041.64</v>
      </c>
      <c r="D21" s="9">
        <f t="shared" si="10"/>
        <v>0</v>
      </c>
      <c r="E21" s="9">
        <v>21041.64</v>
      </c>
      <c r="F21" s="9">
        <f t="shared" si="11"/>
        <v>0</v>
      </c>
      <c r="G21" s="9">
        <v>21041.64</v>
      </c>
      <c r="H21" s="9">
        <f t="shared" si="11"/>
        <v>0</v>
      </c>
      <c r="I21" s="9">
        <v>21041.64</v>
      </c>
      <c r="J21" s="9">
        <f t="shared" si="33"/>
        <v>1076.2700000000004</v>
      </c>
      <c r="K21" s="9">
        <v>22117.91</v>
      </c>
      <c r="L21" s="9">
        <f t="shared" si="33"/>
        <v>53.799999999999272</v>
      </c>
      <c r="M21" s="9">
        <v>22171.71</v>
      </c>
      <c r="N21" s="9">
        <f t="shared" si="33"/>
        <v>125.36999999999898</v>
      </c>
      <c r="O21" s="9">
        <v>22297.079999999998</v>
      </c>
      <c r="P21" s="9">
        <f t="shared" si="34"/>
        <v>779.20000000000073</v>
      </c>
      <c r="Q21" s="9">
        <v>23076.28</v>
      </c>
      <c r="R21" s="9">
        <f t="shared" si="35"/>
        <v>0</v>
      </c>
      <c r="S21" s="9">
        <v>23076.28</v>
      </c>
      <c r="T21" s="9">
        <f t="shared" si="35"/>
        <v>2238.4799999999996</v>
      </c>
      <c r="U21" s="9">
        <v>25314.76</v>
      </c>
      <c r="V21" s="9">
        <f t="shared" si="36"/>
        <v>1161.0299999999988</v>
      </c>
      <c r="W21" s="9">
        <v>26475.789999999997</v>
      </c>
      <c r="X21" s="9">
        <f t="shared" si="37"/>
        <v>0</v>
      </c>
      <c r="Y21" s="9">
        <v>26475.789999999997</v>
      </c>
      <c r="Z21" s="9">
        <f t="shared" si="38"/>
        <v>-674.13000000000102</v>
      </c>
      <c r="AA21" s="9">
        <v>25801.659999999996</v>
      </c>
      <c r="AB21" s="9">
        <f t="shared" si="9"/>
        <v>4760.0199999999968</v>
      </c>
      <c r="AD21" s="6"/>
      <c r="AE21" s="6"/>
      <c r="AF21" s="6">
        <v>21041.64</v>
      </c>
      <c r="AG21" s="6">
        <v>20076.18</v>
      </c>
      <c r="AH21" s="6">
        <v>20076.18</v>
      </c>
    </row>
    <row r="22" spans="1:34">
      <c r="A22" s="7" t="s">
        <v>42</v>
      </c>
      <c r="B22" s="8" t="s">
        <v>43</v>
      </c>
      <c r="C22" s="9">
        <v>1366869.3599999999</v>
      </c>
      <c r="D22" s="9">
        <f t="shared" si="10"/>
        <v>5978.7299999999814</v>
      </c>
      <c r="E22" s="9">
        <v>1372848.0899999999</v>
      </c>
      <c r="F22" s="9">
        <f t="shared" si="11"/>
        <v>2869.690000000177</v>
      </c>
      <c r="G22" s="9">
        <v>1375717.78</v>
      </c>
      <c r="H22" s="9">
        <f t="shared" si="11"/>
        <v>-3028.3500000000931</v>
      </c>
      <c r="I22" s="9">
        <v>1372689.43</v>
      </c>
      <c r="J22" s="9">
        <f t="shared" si="33"/>
        <v>1823.2600000000093</v>
      </c>
      <c r="K22" s="9">
        <v>1374512.69</v>
      </c>
      <c r="L22" s="9">
        <f t="shared" si="33"/>
        <v>2578.1700000001583</v>
      </c>
      <c r="M22" s="9">
        <v>1377090.86</v>
      </c>
      <c r="N22" s="9">
        <f t="shared" si="33"/>
        <v>733.56999999983236</v>
      </c>
      <c r="O22" s="9">
        <v>1377824.43</v>
      </c>
      <c r="P22" s="9">
        <f t="shared" si="34"/>
        <v>16889.309999999823</v>
      </c>
      <c r="Q22" s="9">
        <v>1394713.7399999998</v>
      </c>
      <c r="R22" s="9">
        <f t="shared" si="35"/>
        <v>8148.7200000002049</v>
      </c>
      <c r="S22" s="9">
        <v>1402862.46</v>
      </c>
      <c r="T22" s="9">
        <f t="shared" si="35"/>
        <v>5833.5</v>
      </c>
      <c r="U22" s="9">
        <v>1408695.96</v>
      </c>
      <c r="V22" s="9">
        <f t="shared" si="36"/>
        <v>-345.26000000000931</v>
      </c>
      <c r="W22" s="9">
        <v>1408350.7</v>
      </c>
      <c r="X22" s="9">
        <f t="shared" si="37"/>
        <v>-3887.0199999997858</v>
      </c>
      <c r="Y22" s="9">
        <v>1404463.6800000002</v>
      </c>
      <c r="Z22" s="9">
        <f t="shared" si="38"/>
        <v>-7119.9000000001397</v>
      </c>
      <c r="AA22" s="9">
        <v>1397343.78</v>
      </c>
      <c r="AB22" s="9">
        <f t="shared" si="9"/>
        <v>30474.420000000158</v>
      </c>
      <c r="AD22" s="6"/>
      <c r="AE22" s="9"/>
      <c r="AF22" s="6">
        <v>1250108.78</v>
      </c>
      <c r="AG22" s="6">
        <v>972321.7</v>
      </c>
      <c r="AH22" s="6">
        <v>548665.82000000007</v>
      </c>
    </row>
    <row r="23" spans="1:34">
      <c r="A23" s="7" t="s">
        <v>44</v>
      </c>
      <c r="B23" s="8" t="s">
        <v>45</v>
      </c>
      <c r="C23" s="9">
        <v>40786.9</v>
      </c>
      <c r="D23" s="9">
        <f t="shared" si="10"/>
        <v>0</v>
      </c>
      <c r="E23" s="9">
        <v>40786.9</v>
      </c>
      <c r="F23" s="9">
        <f t="shared" si="11"/>
        <v>-4187.9399999999951</v>
      </c>
      <c r="G23" s="9">
        <v>36598.960000000006</v>
      </c>
      <c r="H23" s="9">
        <f t="shared" si="11"/>
        <v>-8352.690000000006</v>
      </c>
      <c r="I23" s="9">
        <v>28246.27</v>
      </c>
      <c r="J23" s="9">
        <f t="shared" si="33"/>
        <v>0</v>
      </c>
      <c r="K23" s="9">
        <v>28246.27</v>
      </c>
      <c r="L23" s="9">
        <f t="shared" si="33"/>
        <v>357.81999999999971</v>
      </c>
      <c r="M23" s="9">
        <v>28604.09</v>
      </c>
      <c r="N23" s="9">
        <f t="shared" si="33"/>
        <v>0</v>
      </c>
      <c r="O23" s="9">
        <v>28604.09</v>
      </c>
      <c r="P23" s="9">
        <f t="shared" si="34"/>
        <v>2572.369999999999</v>
      </c>
      <c r="Q23" s="9">
        <v>31176.46</v>
      </c>
      <c r="R23" s="9">
        <f t="shared" si="35"/>
        <v>6000</v>
      </c>
      <c r="S23" s="9">
        <v>37176.46</v>
      </c>
      <c r="T23" s="9">
        <f t="shared" si="35"/>
        <v>230</v>
      </c>
      <c r="U23" s="9">
        <v>37406.46</v>
      </c>
      <c r="V23" s="9">
        <f t="shared" si="36"/>
        <v>0</v>
      </c>
      <c r="W23" s="9">
        <v>37406.46</v>
      </c>
      <c r="X23" s="9">
        <f t="shared" si="37"/>
        <v>-3508.9599999999991</v>
      </c>
      <c r="Y23" s="9">
        <v>33897.5</v>
      </c>
      <c r="Z23" s="9">
        <f t="shared" si="38"/>
        <v>-118.44000000000233</v>
      </c>
      <c r="AA23" s="9">
        <v>33779.06</v>
      </c>
      <c r="AB23" s="9">
        <f t="shared" si="9"/>
        <v>-7007.8400000000038</v>
      </c>
      <c r="AD23" s="6"/>
      <c r="AE23" s="6"/>
      <c r="AF23" s="6">
        <v>22235.059999999998</v>
      </c>
      <c r="AG23" s="6">
        <v>16027.8</v>
      </c>
      <c r="AH23" s="6">
        <v>16027.8</v>
      </c>
    </row>
    <row r="24" spans="1:34">
      <c r="A24" s="10" t="s">
        <v>46</v>
      </c>
      <c r="B24" s="11" t="s">
        <v>47</v>
      </c>
      <c r="C24" s="12">
        <v>1274939.3900000001</v>
      </c>
      <c r="D24" s="12">
        <f t="shared" ref="D24" si="39">SUM(D25:D28)</f>
        <v>54916.669999999962</v>
      </c>
      <c r="E24" s="12">
        <v>1329856.06</v>
      </c>
      <c r="F24" s="12">
        <f t="shared" ref="F24:H24" si="40">SUM(F25:F28)</f>
        <v>7537.9800000000614</v>
      </c>
      <c r="G24" s="12">
        <v>1337394.04</v>
      </c>
      <c r="H24" s="12">
        <f t="shared" si="40"/>
        <v>66563.719999999841</v>
      </c>
      <c r="I24" s="12">
        <v>1403957.7599999998</v>
      </c>
      <c r="J24" s="12">
        <f t="shared" ref="J24" si="41">SUM(J25:J28)</f>
        <v>-87644.5</v>
      </c>
      <c r="K24" s="12">
        <v>1316313.2599999998</v>
      </c>
      <c r="L24" s="12">
        <f t="shared" ref="L24:N24" si="42">SUM(L25:L28)</f>
        <v>-50941.149999999892</v>
      </c>
      <c r="M24" s="12">
        <v>1265372.1099999999</v>
      </c>
      <c r="N24" s="12">
        <f t="shared" si="42"/>
        <v>90.639999999955762</v>
      </c>
      <c r="O24" s="12">
        <v>1265462.75</v>
      </c>
      <c r="P24" s="12">
        <f t="shared" ref="P24" si="43">SUM(P25:P28)</f>
        <v>77953.950000000012</v>
      </c>
      <c r="Q24" s="12">
        <v>1343416.7</v>
      </c>
      <c r="R24" s="12">
        <f t="shared" ref="R24" si="44">SUM(R25:R28)</f>
        <v>13406.469999999972</v>
      </c>
      <c r="S24" s="12">
        <v>1356823.17</v>
      </c>
      <c r="T24" s="12">
        <f t="shared" ref="T24:V24" si="45">SUM(T25:T28)</f>
        <v>25483.680000000029</v>
      </c>
      <c r="U24" s="12">
        <v>1382306.8499999999</v>
      </c>
      <c r="V24" s="12">
        <f t="shared" si="45"/>
        <v>-5500.5299999999406</v>
      </c>
      <c r="W24" s="12">
        <v>1376806.32</v>
      </c>
      <c r="X24" s="12">
        <f t="shared" ref="X24" si="46">SUM(X25:X28)</f>
        <v>3424.5400000000955</v>
      </c>
      <c r="Y24" s="12">
        <v>1380230.86</v>
      </c>
      <c r="Z24" s="12">
        <f t="shared" ref="Z24" si="47">SUM(Z25:Z28)</f>
        <v>-60521.499999999956</v>
      </c>
      <c r="AA24" s="12">
        <v>1319709.3600000001</v>
      </c>
      <c r="AB24" s="5">
        <f t="shared" si="9"/>
        <v>44769.969999999972</v>
      </c>
      <c r="AD24" s="6">
        <f>ROUND(C24/1000,0)</f>
        <v>1275</v>
      </c>
      <c r="AE24" s="6">
        <f>ROUND(G24,1)</f>
        <v>1337394</v>
      </c>
      <c r="AF24" s="6">
        <v>711014.01</v>
      </c>
      <c r="AG24" s="6">
        <v>442814.22000000003</v>
      </c>
      <c r="AH24" s="6">
        <v>442814.21</v>
      </c>
    </row>
    <row r="25" spans="1:34">
      <c r="A25" s="7" t="s">
        <v>48</v>
      </c>
      <c r="B25" s="8" t="s">
        <v>49</v>
      </c>
      <c r="C25" s="9">
        <v>8737.6</v>
      </c>
      <c r="D25" s="9">
        <f t="shared" si="10"/>
        <v>6825.6</v>
      </c>
      <c r="E25" s="9">
        <v>15563.2</v>
      </c>
      <c r="F25" s="9">
        <f t="shared" si="11"/>
        <v>0</v>
      </c>
      <c r="G25" s="9">
        <v>15563.2</v>
      </c>
      <c r="H25" s="9">
        <f>I25-G25</f>
        <v>11411.8</v>
      </c>
      <c r="I25" s="9">
        <v>26975</v>
      </c>
      <c r="J25" s="9">
        <f>K25-I25</f>
        <v>6631.0400000000009</v>
      </c>
      <c r="K25" s="9">
        <v>33606.04</v>
      </c>
      <c r="L25" s="9">
        <f>M25-K25</f>
        <v>0</v>
      </c>
      <c r="M25" s="9">
        <v>33606.04</v>
      </c>
      <c r="N25" s="9">
        <f>O25-M25</f>
        <v>0</v>
      </c>
      <c r="O25" s="9">
        <v>33606.04</v>
      </c>
      <c r="P25" s="9">
        <f>Q25-O25</f>
        <v>68959.239999999991</v>
      </c>
      <c r="Q25" s="9">
        <v>102565.28</v>
      </c>
      <c r="R25" s="9">
        <f>S25-Q25</f>
        <v>0</v>
      </c>
      <c r="S25" s="9">
        <v>102565.28</v>
      </c>
      <c r="T25" s="9">
        <f>U25-S25</f>
        <v>2527.5299999999988</v>
      </c>
      <c r="U25" s="9">
        <v>105092.81</v>
      </c>
      <c r="V25" s="9">
        <f>W25-U25</f>
        <v>-126.86000000000058</v>
      </c>
      <c r="W25" s="9">
        <v>104965.95</v>
      </c>
      <c r="X25" s="9">
        <f>Y25-W25</f>
        <v>4722.6600000000035</v>
      </c>
      <c r="Y25" s="9">
        <v>109688.61</v>
      </c>
      <c r="Z25" s="9">
        <f>AA25-Y25</f>
        <v>1152.0300000000134</v>
      </c>
      <c r="AA25" s="9">
        <v>110840.64000000001</v>
      </c>
      <c r="AB25" s="9">
        <f t="shared" si="9"/>
        <v>102103.04000000001</v>
      </c>
      <c r="AD25" s="6"/>
      <c r="AE25" s="6"/>
      <c r="AF25" s="6">
        <v>8737.6</v>
      </c>
      <c r="AG25" s="6">
        <v>7117.6</v>
      </c>
      <c r="AH25" s="6">
        <v>7117.6</v>
      </c>
    </row>
    <row r="26" spans="1:34">
      <c r="A26" s="7" t="s">
        <v>50</v>
      </c>
      <c r="B26" s="8" t="s">
        <v>51</v>
      </c>
      <c r="C26" s="9">
        <v>106664.27</v>
      </c>
      <c r="D26" s="9">
        <f t="shared" si="10"/>
        <v>5.6200000000098953</v>
      </c>
      <c r="E26" s="9">
        <v>106669.89000000001</v>
      </c>
      <c r="F26" s="9">
        <f t="shared" si="11"/>
        <v>0</v>
      </c>
      <c r="G26" s="9">
        <v>106669.89000000001</v>
      </c>
      <c r="H26" s="9">
        <f t="shared" si="11"/>
        <v>53579.559999999969</v>
      </c>
      <c r="I26" s="9">
        <v>160249.44999999998</v>
      </c>
      <c r="J26" s="9">
        <f t="shared" ref="J26:N30" si="48">K26-I26</f>
        <v>-89654.779999999984</v>
      </c>
      <c r="K26" s="9">
        <v>70594.67</v>
      </c>
      <c r="L26" s="9">
        <f t="shared" si="48"/>
        <v>0</v>
      </c>
      <c r="M26" s="9">
        <v>70594.67</v>
      </c>
      <c r="N26" s="9">
        <f t="shared" si="48"/>
        <v>0</v>
      </c>
      <c r="O26" s="9">
        <v>70594.67</v>
      </c>
      <c r="P26" s="9">
        <f t="shared" ref="P26:P30" si="49">Q26-O26</f>
        <v>0</v>
      </c>
      <c r="Q26" s="9">
        <v>70594.67</v>
      </c>
      <c r="R26" s="9">
        <f t="shared" ref="R26:T30" si="50">S26-Q26</f>
        <v>0</v>
      </c>
      <c r="S26" s="9">
        <v>70594.67</v>
      </c>
      <c r="T26" s="9">
        <f t="shared" si="50"/>
        <v>18.190000000002328</v>
      </c>
      <c r="U26" s="9">
        <v>70612.86</v>
      </c>
      <c r="V26" s="9">
        <f t="shared" ref="V26:V30" si="51">W26-U26</f>
        <v>0</v>
      </c>
      <c r="W26" s="9">
        <v>70612.86</v>
      </c>
      <c r="X26" s="9">
        <f t="shared" ref="X26:X30" si="52">Y26-W26</f>
        <v>0</v>
      </c>
      <c r="Y26" s="9">
        <v>70612.86</v>
      </c>
      <c r="Z26" s="9">
        <f t="shared" ref="Z26:Z30" si="53">AA26-Y26</f>
        <v>-53579.56</v>
      </c>
      <c r="AA26" s="9">
        <v>17033.3</v>
      </c>
      <c r="AB26" s="9">
        <f t="shared" si="9"/>
        <v>-89630.97</v>
      </c>
      <c r="AD26" s="6"/>
      <c r="AE26" s="6"/>
      <c r="AF26" s="6">
        <v>106664.27</v>
      </c>
      <c r="AG26" s="6">
        <v>58.040000000000006</v>
      </c>
      <c r="AH26" s="6">
        <v>58.040000000000006</v>
      </c>
    </row>
    <row r="27" spans="1:34">
      <c r="A27" s="7" t="s">
        <v>52</v>
      </c>
      <c r="B27" s="8" t="s">
        <v>53</v>
      </c>
      <c r="C27" s="9">
        <v>1099525.53</v>
      </c>
      <c r="D27" s="9">
        <f t="shared" si="10"/>
        <v>47935.449999999953</v>
      </c>
      <c r="E27" s="9">
        <v>1147460.98</v>
      </c>
      <c r="F27" s="9">
        <f t="shared" si="11"/>
        <v>4885.5700000000652</v>
      </c>
      <c r="G27" s="9">
        <v>1152346.55</v>
      </c>
      <c r="H27" s="9">
        <f t="shared" si="11"/>
        <v>1572.3599999998696</v>
      </c>
      <c r="I27" s="9">
        <v>1153918.9099999999</v>
      </c>
      <c r="J27" s="9">
        <f t="shared" si="48"/>
        <v>-4620.7600000000093</v>
      </c>
      <c r="K27" s="9">
        <v>1149298.1499999999</v>
      </c>
      <c r="L27" s="9">
        <f t="shared" si="48"/>
        <v>-50647.629999999888</v>
      </c>
      <c r="M27" s="9">
        <v>1098650.52</v>
      </c>
      <c r="N27" s="9">
        <f t="shared" si="48"/>
        <v>158.44999999995343</v>
      </c>
      <c r="O27" s="9">
        <v>1098808.97</v>
      </c>
      <c r="P27" s="9">
        <f t="shared" si="49"/>
        <v>6129.0200000000186</v>
      </c>
      <c r="Q27" s="9">
        <v>1104937.99</v>
      </c>
      <c r="R27" s="9">
        <f t="shared" si="50"/>
        <v>13406.469999999972</v>
      </c>
      <c r="S27" s="9">
        <v>1118344.46</v>
      </c>
      <c r="T27" s="9">
        <f t="shared" si="50"/>
        <v>22411.290000000037</v>
      </c>
      <c r="U27" s="9">
        <v>1140755.75</v>
      </c>
      <c r="V27" s="9">
        <f t="shared" si="51"/>
        <v>-5230.6999999999534</v>
      </c>
      <c r="W27" s="9">
        <v>1135525.05</v>
      </c>
      <c r="X27" s="9">
        <f t="shared" si="52"/>
        <v>-2171.1499999999069</v>
      </c>
      <c r="Y27" s="9">
        <v>1133353.9000000001</v>
      </c>
      <c r="Z27" s="9">
        <f t="shared" si="53"/>
        <v>-8093.9699999999721</v>
      </c>
      <c r="AA27" s="9">
        <v>1125259.9300000002</v>
      </c>
      <c r="AB27" s="9">
        <f t="shared" si="9"/>
        <v>25734.40000000014</v>
      </c>
      <c r="AD27" s="6"/>
      <c r="AE27" s="6"/>
      <c r="AF27" s="6">
        <v>535681.15</v>
      </c>
      <c r="AG27" s="6">
        <v>376133.91000000003</v>
      </c>
      <c r="AH27" s="6">
        <v>376133.9</v>
      </c>
    </row>
    <row r="28" spans="1:34">
      <c r="A28" s="7" t="s">
        <v>54</v>
      </c>
      <c r="B28" s="8" t="s">
        <v>55</v>
      </c>
      <c r="C28" s="9">
        <v>60011.990000000005</v>
      </c>
      <c r="D28" s="9">
        <f t="shared" si="10"/>
        <v>150</v>
      </c>
      <c r="E28" s="9">
        <v>60161.990000000005</v>
      </c>
      <c r="F28" s="9">
        <f t="shared" si="11"/>
        <v>2652.4099999999962</v>
      </c>
      <c r="G28" s="9">
        <v>62814.400000000001</v>
      </c>
      <c r="H28" s="9">
        <f t="shared" si="11"/>
        <v>0</v>
      </c>
      <c r="I28" s="9">
        <v>62814.400000000001</v>
      </c>
      <c r="J28" s="9">
        <f t="shared" si="48"/>
        <v>0</v>
      </c>
      <c r="K28" s="9">
        <v>62814.400000000001</v>
      </c>
      <c r="L28" s="9">
        <f t="shared" si="48"/>
        <v>-293.52000000000407</v>
      </c>
      <c r="M28" s="9">
        <v>62520.88</v>
      </c>
      <c r="N28" s="9">
        <f t="shared" si="48"/>
        <v>-67.809999999997672</v>
      </c>
      <c r="O28" s="9">
        <v>62453.07</v>
      </c>
      <c r="P28" s="9">
        <f t="shared" si="49"/>
        <v>2865.6900000000023</v>
      </c>
      <c r="Q28" s="9">
        <v>65318.76</v>
      </c>
      <c r="R28" s="9">
        <f t="shared" si="50"/>
        <v>0</v>
      </c>
      <c r="S28" s="9">
        <v>65318.76</v>
      </c>
      <c r="T28" s="9">
        <f t="shared" si="50"/>
        <v>526.66999999999098</v>
      </c>
      <c r="U28" s="9">
        <v>65845.429999999993</v>
      </c>
      <c r="V28" s="9">
        <f t="shared" si="51"/>
        <v>-142.96999999998661</v>
      </c>
      <c r="W28" s="9">
        <v>65702.460000000006</v>
      </c>
      <c r="X28" s="9">
        <f t="shared" si="52"/>
        <v>873.02999999999884</v>
      </c>
      <c r="Y28" s="9">
        <v>66575.490000000005</v>
      </c>
      <c r="Z28" s="9">
        <f t="shared" si="53"/>
        <v>0</v>
      </c>
      <c r="AA28" s="9">
        <v>66575.490000000005</v>
      </c>
      <c r="AB28" s="9">
        <f t="shared" si="9"/>
        <v>6563.5</v>
      </c>
      <c r="AD28" s="6"/>
      <c r="AE28" s="6"/>
      <c r="AF28" s="6">
        <v>59930.990000000005</v>
      </c>
      <c r="AG28" s="6">
        <v>59504.67</v>
      </c>
      <c r="AH28" s="6">
        <v>59504.67</v>
      </c>
    </row>
    <row r="29" spans="1:34">
      <c r="A29" s="10" t="s">
        <v>56</v>
      </c>
      <c r="B29" s="11" t="s">
        <v>57</v>
      </c>
      <c r="C29" s="12"/>
      <c r="D29" s="12"/>
      <c r="E29" s="12"/>
      <c r="F29" s="12"/>
      <c r="G29" s="12"/>
      <c r="H29" s="12">
        <v>0</v>
      </c>
      <c r="I29" s="12">
        <v>0</v>
      </c>
      <c r="J29" s="12">
        <f t="shared" si="48"/>
        <v>1.63</v>
      </c>
      <c r="K29" s="12">
        <v>1.63</v>
      </c>
      <c r="L29" s="12">
        <f t="shared" si="48"/>
        <v>0</v>
      </c>
      <c r="M29" s="12">
        <v>1.63</v>
      </c>
      <c r="N29" s="12">
        <f t="shared" si="48"/>
        <v>0</v>
      </c>
      <c r="O29" s="12">
        <v>1.63</v>
      </c>
      <c r="P29" s="12">
        <f t="shared" si="49"/>
        <v>0</v>
      </c>
      <c r="Q29" s="12">
        <v>1.63</v>
      </c>
      <c r="R29" s="12">
        <f t="shared" si="50"/>
        <v>0</v>
      </c>
      <c r="S29" s="12">
        <v>1.63</v>
      </c>
      <c r="T29" s="12">
        <f t="shared" si="50"/>
        <v>1.77</v>
      </c>
      <c r="U29" s="12">
        <v>3.4</v>
      </c>
      <c r="V29" s="12">
        <f t="shared" si="51"/>
        <v>3396.51</v>
      </c>
      <c r="W29" s="12">
        <v>3399.9100000000003</v>
      </c>
      <c r="X29" s="12">
        <f t="shared" si="52"/>
        <v>0</v>
      </c>
      <c r="Y29" s="12">
        <v>3399.9100000000003</v>
      </c>
      <c r="Z29" s="12">
        <f t="shared" si="53"/>
        <v>0</v>
      </c>
      <c r="AA29" s="12">
        <v>3399.9100000000003</v>
      </c>
      <c r="AB29" s="5">
        <f t="shared" si="9"/>
        <v>3399.9100000000003</v>
      </c>
      <c r="AD29" s="6"/>
      <c r="AE29" s="6"/>
      <c r="AF29" s="6"/>
      <c r="AG29" s="6"/>
      <c r="AH29" s="6"/>
    </row>
    <row r="30" spans="1:34">
      <c r="A30" s="7" t="s">
        <v>58</v>
      </c>
      <c r="B30" s="8" t="s">
        <v>59</v>
      </c>
      <c r="C30" s="9"/>
      <c r="D30" s="9"/>
      <c r="E30" s="9"/>
      <c r="F30" s="9"/>
      <c r="G30" s="9"/>
      <c r="H30" s="9">
        <f t="shared" si="11"/>
        <v>0</v>
      </c>
      <c r="I30" s="9">
        <v>0</v>
      </c>
      <c r="J30" s="9">
        <f t="shared" si="48"/>
        <v>1.63</v>
      </c>
      <c r="K30" s="9">
        <v>1.63</v>
      </c>
      <c r="L30" s="9">
        <f t="shared" si="48"/>
        <v>0</v>
      </c>
      <c r="M30" s="9">
        <v>1.63</v>
      </c>
      <c r="N30" s="9">
        <f t="shared" si="48"/>
        <v>0</v>
      </c>
      <c r="O30" s="9">
        <v>1.63</v>
      </c>
      <c r="P30" s="9">
        <f t="shared" si="49"/>
        <v>0</v>
      </c>
      <c r="Q30" s="9">
        <v>1.63</v>
      </c>
      <c r="R30" s="9">
        <f t="shared" si="50"/>
        <v>0</v>
      </c>
      <c r="S30" s="9">
        <v>1.63</v>
      </c>
      <c r="T30" s="9">
        <f t="shared" si="50"/>
        <v>1.77</v>
      </c>
      <c r="U30" s="9">
        <v>3.4</v>
      </c>
      <c r="V30" s="9">
        <f t="shared" si="51"/>
        <v>3396.51</v>
      </c>
      <c r="W30" s="9">
        <v>3399.9100000000003</v>
      </c>
      <c r="X30" s="9">
        <f t="shared" si="52"/>
        <v>0</v>
      </c>
      <c r="Y30" s="9">
        <v>3399.9100000000003</v>
      </c>
      <c r="Z30" s="9">
        <f t="shared" si="53"/>
        <v>0</v>
      </c>
      <c r="AA30" s="9">
        <v>3399.9100000000003</v>
      </c>
      <c r="AB30" s="9">
        <f t="shared" si="9"/>
        <v>3399.9100000000003</v>
      </c>
      <c r="AD30" s="6"/>
      <c r="AE30" s="6"/>
      <c r="AF30" s="6"/>
      <c r="AG30" s="6"/>
      <c r="AH30" s="6"/>
    </row>
    <row r="31" spans="1:34">
      <c r="A31" s="10" t="s">
        <v>60</v>
      </c>
      <c r="B31" s="11" t="s">
        <v>61</v>
      </c>
      <c r="C31" s="12">
        <v>7486278.2400000002</v>
      </c>
      <c r="D31" s="12">
        <f t="shared" ref="D31" si="54">SUM(D32:D37)</f>
        <v>137716.83000000101</v>
      </c>
      <c r="E31" s="12">
        <v>7623995.0700000012</v>
      </c>
      <c r="F31" s="12">
        <f t="shared" ref="F31:H31" si="55">SUM(F32:F37)</f>
        <v>550885.5299999998</v>
      </c>
      <c r="G31" s="12">
        <v>8174880.6000000006</v>
      </c>
      <c r="H31" s="12">
        <f t="shared" si="55"/>
        <v>17217.849999999627</v>
      </c>
      <c r="I31" s="12">
        <v>8192098.4500000002</v>
      </c>
      <c r="J31" s="12">
        <f t="shared" ref="J31" si="56">SUM(J32:J37)</f>
        <v>39088.399999999805</v>
      </c>
      <c r="K31" s="12">
        <v>8231186.8499999996</v>
      </c>
      <c r="L31" s="12">
        <f t="shared" ref="L31:N31" si="57">SUM(L32:L37)</f>
        <v>64429.609999999688</v>
      </c>
      <c r="M31" s="12">
        <v>8295616.46</v>
      </c>
      <c r="N31" s="12">
        <f t="shared" si="57"/>
        <v>418751.55999999965</v>
      </c>
      <c r="O31" s="12">
        <v>8714368.0199999996</v>
      </c>
      <c r="P31" s="12">
        <f t="shared" ref="P31" si="58">SUM(P32:P37)</f>
        <v>107808.15999999948</v>
      </c>
      <c r="Q31" s="12">
        <v>8822176.1799999997</v>
      </c>
      <c r="R31" s="12">
        <f t="shared" ref="R31" si="59">SUM(R32:R37)</f>
        <v>21114.420000000515</v>
      </c>
      <c r="S31" s="12">
        <v>8843290.5999999996</v>
      </c>
      <c r="T31" s="12">
        <f t="shared" ref="T31:V31" si="60">SUM(T32:T37)</f>
        <v>97641.260000000329</v>
      </c>
      <c r="U31" s="12">
        <v>8940931.8599999994</v>
      </c>
      <c r="V31" s="12">
        <f t="shared" si="60"/>
        <v>-39289.020000000019</v>
      </c>
      <c r="W31" s="12">
        <v>8901642.8399999999</v>
      </c>
      <c r="X31" s="12">
        <f t="shared" ref="X31" si="61">SUM(X32:X37)</f>
        <v>46882.470000000489</v>
      </c>
      <c r="Y31" s="12">
        <v>8948525.3100000024</v>
      </c>
      <c r="Z31" s="12">
        <f t="shared" ref="Z31" si="62">SUM(Z32:Z37)</f>
        <v>215485.22999999873</v>
      </c>
      <c r="AA31" s="12">
        <v>9164010.5399999991</v>
      </c>
      <c r="AB31" s="5">
        <f t="shared" si="9"/>
        <v>1677732.2999999989</v>
      </c>
      <c r="AD31" s="6">
        <f>ROUND(C31/1000,0)</f>
        <v>7486</v>
      </c>
      <c r="AE31" s="6">
        <f>ROUND(G31,1)</f>
        <v>8174880.5999999996</v>
      </c>
      <c r="AF31" s="6">
        <v>7482744.7299999995</v>
      </c>
      <c r="AG31" s="6">
        <v>5942914.0700000003</v>
      </c>
      <c r="AH31" s="6">
        <v>6272784.7400000012</v>
      </c>
    </row>
    <row r="32" spans="1:34">
      <c r="A32" s="7" t="s">
        <v>62</v>
      </c>
      <c r="B32" s="8" t="s">
        <v>63</v>
      </c>
      <c r="C32" s="9">
        <v>2402762.1799999997</v>
      </c>
      <c r="D32" s="9">
        <f t="shared" si="10"/>
        <v>-4.0000000037252903E-2</v>
      </c>
      <c r="E32" s="9">
        <v>2402762.1399999997</v>
      </c>
      <c r="F32" s="9">
        <f t="shared" si="11"/>
        <v>51526.560000000056</v>
      </c>
      <c r="G32" s="9">
        <v>2454288.6999999997</v>
      </c>
      <c r="H32" s="9">
        <f t="shared" ref="H32:J40" si="63">I32-G32</f>
        <v>19191.419999999925</v>
      </c>
      <c r="I32" s="9">
        <v>2473480.1199999996</v>
      </c>
      <c r="J32" s="9">
        <f t="shared" si="63"/>
        <v>43.949999999720603</v>
      </c>
      <c r="K32" s="9">
        <v>2473524.0699999994</v>
      </c>
      <c r="L32" s="9">
        <f t="shared" ref="L32:N37" si="64">M32-K32</f>
        <v>27784</v>
      </c>
      <c r="M32" s="9">
        <v>2501308.0699999994</v>
      </c>
      <c r="N32" s="9">
        <f t="shared" si="64"/>
        <v>37132.600000000559</v>
      </c>
      <c r="O32" s="9">
        <v>2538440.67</v>
      </c>
      <c r="P32" s="9">
        <f t="shared" ref="P32:P37" si="65">Q32-O32</f>
        <v>44165.899999999907</v>
      </c>
      <c r="Q32" s="9">
        <v>2582606.5699999998</v>
      </c>
      <c r="R32" s="9">
        <f t="shared" ref="R32:T37" si="66">S32-Q32</f>
        <v>19296.529999999795</v>
      </c>
      <c r="S32" s="9">
        <v>2601903.0999999996</v>
      </c>
      <c r="T32" s="9">
        <f t="shared" si="66"/>
        <v>45177.240000000224</v>
      </c>
      <c r="U32" s="9">
        <v>2647080.34</v>
      </c>
      <c r="V32" s="9">
        <f t="shared" ref="V32:V37" si="67">W32-U32</f>
        <v>-16334.389999999665</v>
      </c>
      <c r="W32" s="9">
        <v>2630745.9500000002</v>
      </c>
      <c r="X32" s="9">
        <f t="shared" ref="X32:X37" si="68">Y32-W32</f>
        <v>16503.33000000054</v>
      </c>
      <c r="Y32" s="9">
        <v>2647249.2800000007</v>
      </c>
      <c r="Z32" s="9">
        <f t="shared" ref="Z32:Z37" si="69">AA32-Y32</f>
        <v>41692.739999999292</v>
      </c>
      <c r="AA32" s="9">
        <v>2688942.02</v>
      </c>
      <c r="AB32" s="9">
        <f t="shared" si="9"/>
        <v>286179.84000000032</v>
      </c>
      <c r="AD32" s="6"/>
      <c r="AE32" s="6"/>
      <c r="AF32" s="6">
        <v>2402762.1799999997</v>
      </c>
      <c r="AG32" s="6">
        <v>2559972.7699999996</v>
      </c>
      <c r="AH32" s="6">
        <v>2293251.2199999997</v>
      </c>
    </row>
    <row r="33" spans="1:34">
      <c r="A33" s="7" t="s">
        <v>64</v>
      </c>
      <c r="B33" s="8" t="s">
        <v>65</v>
      </c>
      <c r="C33" s="9">
        <v>4471179.59</v>
      </c>
      <c r="D33" s="9">
        <f t="shared" si="10"/>
        <v>137136.87000000104</v>
      </c>
      <c r="E33" s="9">
        <v>4608316.4600000009</v>
      </c>
      <c r="F33" s="9">
        <f t="shared" si="11"/>
        <v>493982.58999999985</v>
      </c>
      <c r="G33" s="9">
        <v>5102299.0500000007</v>
      </c>
      <c r="H33" s="9">
        <f t="shared" si="63"/>
        <v>-5073.070000000298</v>
      </c>
      <c r="I33" s="9">
        <v>5097225.9800000004</v>
      </c>
      <c r="J33" s="9">
        <f t="shared" si="63"/>
        <v>17618.660000000149</v>
      </c>
      <c r="K33" s="9">
        <v>5114844.6400000006</v>
      </c>
      <c r="L33" s="9">
        <f t="shared" si="64"/>
        <v>32210.599999999627</v>
      </c>
      <c r="M33" s="9">
        <v>5147055.24</v>
      </c>
      <c r="N33" s="9">
        <f t="shared" si="64"/>
        <v>373591.53999999911</v>
      </c>
      <c r="O33" s="9">
        <v>5520646.7799999993</v>
      </c>
      <c r="P33" s="9">
        <f t="shared" si="65"/>
        <v>32454.429999999702</v>
      </c>
      <c r="Q33" s="9">
        <v>5553101.209999999</v>
      </c>
      <c r="R33" s="9">
        <f t="shared" si="66"/>
        <v>2211.140000000596</v>
      </c>
      <c r="S33" s="9">
        <v>5555312.3499999996</v>
      </c>
      <c r="T33" s="9">
        <f t="shared" si="66"/>
        <v>51470.160000000149</v>
      </c>
      <c r="U33" s="9">
        <v>5606782.5099999998</v>
      </c>
      <c r="V33" s="9">
        <f t="shared" si="67"/>
        <v>-24891.520000000484</v>
      </c>
      <c r="W33" s="9">
        <v>5581890.9899999993</v>
      </c>
      <c r="X33" s="9">
        <f t="shared" si="68"/>
        <v>26709.540000000037</v>
      </c>
      <c r="Y33" s="9">
        <v>5608600.5299999993</v>
      </c>
      <c r="Z33" s="9">
        <f t="shared" si="69"/>
        <v>167692.52999999933</v>
      </c>
      <c r="AA33" s="9">
        <v>5776293.0599999987</v>
      </c>
      <c r="AB33" s="9">
        <f t="shared" si="9"/>
        <v>1305113.4699999988</v>
      </c>
      <c r="AD33" s="6"/>
      <c r="AE33" s="6"/>
      <c r="AF33" s="6">
        <v>4520618.3499999996</v>
      </c>
      <c r="AG33" s="6">
        <v>2844244.8600000003</v>
      </c>
      <c r="AH33" s="6">
        <v>3440837.0800000005</v>
      </c>
    </row>
    <row r="34" spans="1:34">
      <c r="A34" s="7" t="s">
        <v>66</v>
      </c>
      <c r="B34" s="8" t="s">
        <v>67</v>
      </c>
      <c r="C34" s="9">
        <v>515040.78000000009</v>
      </c>
      <c r="D34" s="9">
        <f t="shared" si="10"/>
        <v>580</v>
      </c>
      <c r="E34" s="9">
        <v>515620.78000000009</v>
      </c>
      <c r="F34" s="9">
        <f t="shared" si="11"/>
        <v>5376.3799999999464</v>
      </c>
      <c r="G34" s="9">
        <v>520997.16000000003</v>
      </c>
      <c r="H34" s="9">
        <f t="shared" si="63"/>
        <v>2896</v>
      </c>
      <c r="I34" s="9">
        <v>523893.16000000003</v>
      </c>
      <c r="J34" s="9">
        <f t="shared" si="63"/>
        <v>8532.4299999999348</v>
      </c>
      <c r="K34" s="9">
        <v>532425.59</v>
      </c>
      <c r="L34" s="9">
        <f t="shared" si="64"/>
        <v>4320.1900000000605</v>
      </c>
      <c r="M34" s="9">
        <v>536745.78</v>
      </c>
      <c r="N34" s="9">
        <f t="shared" si="64"/>
        <v>6382.7099999999627</v>
      </c>
      <c r="O34" s="9">
        <v>543128.49</v>
      </c>
      <c r="P34" s="9">
        <f t="shared" si="65"/>
        <v>22903.489999999874</v>
      </c>
      <c r="Q34" s="9">
        <v>566031.97999999986</v>
      </c>
      <c r="R34" s="9">
        <f t="shared" si="66"/>
        <v>-753.10999999986961</v>
      </c>
      <c r="S34" s="9">
        <v>565278.87</v>
      </c>
      <c r="T34" s="9">
        <f t="shared" si="66"/>
        <v>348.57999999995809</v>
      </c>
      <c r="U34" s="9">
        <v>565627.44999999995</v>
      </c>
      <c r="V34" s="9">
        <f t="shared" si="67"/>
        <v>1872.3900000001304</v>
      </c>
      <c r="W34" s="9">
        <v>567499.84000000008</v>
      </c>
      <c r="X34" s="9">
        <f t="shared" si="68"/>
        <v>2856.1499999999069</v>
      </c>
      <c r="Y34" s="9">
        <v>570355.99</v>
      </c>
      <c r="Z34" s="9">
        <f t="shared" si="69"/>
        <v>6263.1300000001211</v>
      </c>
      <c r="AA34" s="9">
        <v>576619.12000000011</v>
      </c>
      <c r="AB34" s="9">
        <f t="shared" si="9"/>
        <v>61578.340000000026</v>
      </c>
      <c r="AD34" s="6"/>
      <c r="AE34" s="6"/>
      <c r="AF34" s="6">
        <v>462068.66000000003</v>
      </c>
      <c r="AG34" s="6">
        <v>441392.11</v>
      </c>
      <c r="AH34" s="6">
        <v>441392.11</v>
      </c>
    </row>
    <row r="35" spans="1:34" ht="30">
      <c r="A35" s="7" t="s">
        <v>68</v>
      </c>
      <c r="B35" s="8" t="s">
        <v>69</v>
      </c>
      <c r="C35" s="9">
        <v>160</v>
      </c>
      <c r="D35" s="9">
        <f t="shared" si="10"/>
        <v>0</v>
      </c>
      <c r="E35" s="9">
        <v>160</v>
      </c>
      <c r="F35" s="9">
        <f t="shared" si="11"/>
        <v>0</v>
      </c>
      <c r="G35" s="9">
        <v>160</v>
      </c>
      <c r="H35" s="9">
        <f t="shared" si="63"/>
        <v>-16</v>
      </c>
      <c r="I35" s="9">
        <v>144</v>
      </c>
      <c r="J35" s="9">
        <f t="shared" si="63"/>
        <v>0</v>
      </c>
      <c r="K35" s="9">
        <v>144</v>
      </c>
      <c r="L35" s="9">
        <f t="shared" si="64"/>
        <v>0</v>
      </c>
      <c r="M35" s="9">
        <v>144</v>
      </c>
      <c r="N35" s="9">
        <f t="shared" si="64"/>
        <v>0</v>
      </c>
      <c r="O35" s="9">
        <v>144</v>
      </c>
      <c r="P35" s="9">
        <f t="shared" si="65"/>
        <v>0</v>
      </c>
      <c r="Q35" s="9">
        <v>144</v>
      </c>
      <c r="R35" s="9">
        <f t="shared" si="66"/>
        <v>0</v>
      </c>
      <c r="S35" s="9">
        <v>144</v>
      </c>
      <c r="T35" s="9">
        <f t="shared" si="66"/>
        <v>0</v>
      </c>
      <c r="U35" s="9">
        <v>144</v>
      </c>
      <c r="V35" s="9">
        <f t="shared" si="67"/>
        <v>0</v>
      </c>
      <c r="W35" s="9">
        <v>144</v>
      </c>
      <c r="X35" s="9">
        <f t="shared" si="68"/>
        <v>-51.5</v>
      </c>
      <c r="Y35" s="9">
        <v>92.5</v>
      </c>
      <c r="Z35" s="9">
        <f t="shared" si="69"/>
        <v>0</v>
      </c>
      <c r="AA35" s="9">
        <v>92.5</v>
      </c>
      <c r="AB35" s="9">
        <f t="shared" si="9"/>
        <v>-67.5</v>
      </c>
      <c r="AD35" s="6"/>
      <c r="AE35" s="6"/>
      <c r="AF35" s="6">
        <v>160</v>
      </c>
      <c r="AG35" s="6">
        <v>160</v>
      </c>
      <c r="AH35" s="6">
        <v>160</v>
      </c>
    </row>
    <row r="36" spans="1:34">
      <c r="A36" s="7" t="s">
        <v>70</v>
      </c>
      <c r="B36" s="8" t="s">
        <v>71</v>
      </c>
      <c r="C36" s="9">
        <v>37591.160000000003</v>
      </c>
      <c r="D36" s="9">
        <f t="shared" si="10"/>
        <v>0</v>
      </c>
      <c r="E36" s="9">
        <v>37591.160000000003</v>
      </c>
      <c r="F36" s="9">
        <f t="shared" si="11"/>
        <v>0</v>
      </c>
      <c r="G36" s="9">
        <v>37591.160000000003</v>
      </c>
      <c r="H36" s="9">
        <f t="shared" si="63"/>
        <v>242.5</v>
      </c>
      <c r="I36" s="9">
        <v>37833.660000000003</v>
      </c>
      <c r="J36" s="9">
        <f t="shared" si="63"/>
        <v>10265.099999999999</v>
      </c>
      <c r="K36" s="9">
        <v>48098.76</v>
      </c>
      <c r="L36" s="9">
        <f t="shared" si="64"/>
        <v>2.1200000000026193</v>
      </c>
      <c r="M36" s="9">
        <v>48100.880000000005</v>
      </c>
      <c r="N36" s="9">
        <f t="shared" si="64"/>
        <v>1513.3099999999977</v>
      </c>
      <c r="O36" s="9">
        <v>49614.19</v>
      </c>
      <c r="P36" s="9">
        <f t="shared" si="65"/>
        <v>261.43000000000029</v>
      </c>
      <c r="Q36" s="9">
        <v>49875.62</v>
      </c>
      <c r="R36" s="9">
        <f t="shared" si="66"/>
        <v>359.85999999999331</v>
      </c>
      <c r="S36" s="9">
        <v>50235.479999999996</v>
      </c>
      <c r="T36" s="9">
        <f t="shared" si="66"/>
        <v>819.10000000000582</v>
      </c>
      <c r="U36" s="9">
        <v>51054.58</v>
      </c>
      <c r="V36" s="9">
        <f t="shared" si="67"/>
        <v>64.5</v>
      </c>
      <c r="W36" s="9">
        <v>51119.08</v>
      </c>
      <c r="X36" s="9">
        <f t="shared" si="68"/>
        <v>294.71999999999389</v>
      </c>
      <c r="Y36" s="9">
        <v>51413.799999999996</v>
      </c>
      <c r="Z36" s="9">
        <f t="shared" si="69"/>
        <v>-38.760000000002037</v>
      </c>
      <c r="AA36" s="9">
        <v>51375.039999999994</v>
      </c>
      <c r="AB36" s="9">
        <f t="shared" si="9"/>
        <v>13783.87999999999</v>
      </c>
      <c r="AD36" s="6"/>
      <c r="AE36" s="6"/>
      <c r="AF36" s="6">
        <v>37591.01</v>
      </c>
      <c r="AG36" s="6">
        <v>37591.01</v>
      </c>
      <c r="AH36" s="6">
        <v>37591.01</v>
      </c>
    </row>
    <row r="37" spans="1:34">
      <c r="A37" s="7" t="s">
        <v>72</v>
      </c>
      <c r="B37" s="8" t="s">
        <v>73</v>
      </c>
      <c r="C37" s="9">
        <v>59544.53</v>
      </c>
      <c r="D37" s="9">
        <f t="shared" si="10"/>
        <v>0</v>
      </c>
      <c r="E37" s="9">
        <v>59544.53</v>
      </c>
      <c r="F37" s="9">
        <f t="shared" si="11"/>
        <v>0</v>
      </c>
      <c r="G37" s="9">
        <v>59544.53</v>
      </c>
      <c r="H37" s="9">
        <f t="shared" si="63"/>
        <v>-23</v>
      </c>
      <c r="I37" s="9">
        <v>59521.53</v>
      </c>
      <c r="J37" s="9">
        <f t="shared" si="63"/>
        <v>2628.260000000002</v>
      </c>
      <c r="K37" s="9">
        <v>62149.79</v>
      </c>
      <c r="L37" s="9">
        <f t="shared" si="64"/>
        <v>112.69999999999709</v>
      </c>
      <c r="M37" s="9">
        <v>62262.49</v>
      </c>
      <c r="N37" s="9">
        <f t="shared" si="64"/>
        <v>131.40000000000146</v>
      </c>
      <c r="O37" s="9">
        <v>62393.89</v>
      </c>
      <c r="P37" s="9">
        <f t="shared" si="65"/>
        <v>8022.9100000000035</v>
      </c>
      <c r="Q37" s="9">
        <v>70416.800000000003</v>
      </c>
      <c r="R37" s="9">
        <f t="shared" si="66"/>
        <v>0</v>
      </c>
      <c r="S37" s="9">
        <v>70416.800000000003</v>
      </c>
      <c r="T37" s="9">
        <f t="shared" si="66"/>
        <v>-173.82000000000698</v>
      </c>
      <c r="U37" s="9">
        <v>70242.98</v>
      </c>
      <c r="V37" s="9">
        <f t="shared" si="67"/>
        <v>0</v>
      </c>
      <c r="W37" s="9">
        <v>70242.98</v>
      </c>
      <c r="X37" s="9">
        <f t="shared" si="68"/>
        <v>570.23000000001048</v>
      </c>
      <c r="Y37" s="9">
        <v>70813.210000000006</v>
      </c>
      <c r="Z37" s="9">
        <f t="shared" si="69"/>
        <v>-124.41000000000349</v>
      </c>
      <c r="AA37" s="9">
        <v>70688.800000000003</v>
      </c>
      <c r="AB37" s="9">
        <f t="shared" si="9"/>
        <v>11144.270000000004</v>
      </c>
      <c r="AD37" s="6"/>
      <c r="AE37" s="6"/>
      <c r="AF37" s="6">
        <v>59544.53</v>
      </c>
      <c r="AG37" s="6">
        <v>59553.32</v>
      </c>
      <c r="AH37" s="6">
        <v>59553.32</v>
      </c>
    </row>
    <row r="38" spans="1:34">
      <c r="A38" s="10" t="s">
        <v>74</v>
      </c>
      <c r="B38" s="11" t="s">
        <v>75</v>
      </c>
      <c r="C38" s="12">
        <v>380880.58000000007</v>
      </c>
      <c r="D38" s="12">
        <f t="shared" ref="D38" si="70">SUM(D39:D40)</f>
        <v>318.48999999999069</v>
      </c>
      <c r="E38" s="12">
        <v>381199.07000000007</v>
      </c>
      <c r="F38" s="12">
        <f t="shared" ref="F38:H38" si="71">SUM(F39:F40)</f>
        <v>27144.449999999953</v>
      </c>
      <c r="G38" s="12">
        <v>408343.52</v>
      </c>
      <c r="H38" s="12">
        <f t="shared" si="71"/>
        <v>1072.649999999976</v>
      </c>
      <c r="I38" s="12">
        <v>409416.17000000004</v>
      </c>
      <c r="J38" s="12">
        <f t="shared" ref="J38" si="72">SUM(J39:J40)</f>
        <v>22047.650000000049</v>
      </c>
      <c r="K38" s="12">
        <v>431463.82000000007</v>
      </c>
      <c r="L38" s="12">
        <f t="shared" ref="L38:N38" si="73">SUM(L39:L40)</f>
        <v>50019.849999999991</v>
      </c>
      <c r="M38" s="12">
        <v>481483.67000000004</v>
      </c>
      <c r="N38" s="12">
        <f t="shared" si="73"/>
        <v>12033.570000000007</v>
      </c>
      <c r="O38" s="12">
        <v>493517.24000000005</v>
      </c>
      <c r="P38" s="12">
        <f t="shared" ref="P38" si="74">SUM(P39:P40)</f>
        <v>22608.090000000011</v>
      </c>
      <c r="Q38" s="12">
        <v>516125.33000000007</v>
      </c>
      <c r="R38" s="12">
        <f t="shared" ref="R38" si="75">SUM(R39:R40)</f>
        <v>24895.20000000007</v>
      </c>
      <c r="S38" s="12">
        <v>541020.53000000014</v>
      </c>
      <c r="T38" s="12">
        <f t="shared" ref="T38:V38" si="76">SUM(T39:T40)</f>
        <v>2295.5899999997928</v>
      </c>
      <c r="U38" s="12">
        <v>543316.11999999988</v>
      </c>
      <c r="V38" s="12">
        <f t="shared" si="76"/>
        <v>24872.550000000061</v>
      </c>
      <c r="W38" s="12">
        <v>568188.67000000004</v>
      </c>
      <c r="X38" s="12">
        <f t="shared" ref="X38" si="77">SUM(X39:X40)</f>
        <v>-48736.640000000145</v>
      </c>
      <c r="Y38" s="12">
        <v>519452.02999999985</v>
      </c>
      <c r="Z38" s="12">
        <f t="shared" ref="Z38" si="78">SUM(Z39:Z40)</f>
        <v>-515.99000000004889</v>
      </c>
      <c r="AA38" s="12">
        <v>518936.0399999998</v>
      </c>
      <c r="AB38" s="5">
        <f t="shared" si="9"/>
        <v>138055.45999999973</v>
      </c>
      <c r="AD38" s="6">
        <f>ROUND(C38/1000,0)</f>
        <v>381</v>
      </c>
      <c r="AE38" s="6">
        <f>ROUND(G38,1)</f>
        <v>408343.5</v>
      </c>
      <c r="AF38" s="6">
        <v>378781.43000000005</v>
      </c>
      <c r="AG38" s="6">
        <v>375751.2</v>
      </c>
      <c r="AH38" s="6">
        <v>375751.2</v>
      </c>
    </row>
    <row r="39" spans="1:34">
      <c r="A39" s="7" t="s">
        <v>76</v>
      </c>
      <c r="B39" s="8" t="s">
        <v>77</v>
      </c>
      <c r="C39" s="9">
        <v>362830.9800000001</v>
      </c>
      <c r="D39" s="9">
        <f t="shared" si="10"/>
        <v>318.48999999999069</v>
      </c>
      <c r="E39" s="9">
        <v>363149.47000000009</v>
      </c>
      <c r="F39" s="9">
        <f t="shared" si="11"/>
        <v>27144.449999999953</v>
      </c>
      <c r="G39" s="9">
        <v>390293.92000000004</v>
      </c>
      <c r="H39" s="9">
        <f t="shared" si="63"/>
        <v>1188.0999999999767</v>
      </c>
      <c r="I39" s="9">
        <v>391482.02</v>
      </c>
      <c r="J39" s="9">
        <f t="shared" si="63"/>
        <v>22331.050000000047</v>
      </c>
      <c r="K39" s="9">
        <v>413813.07000000007</v>
      </c>
      <c r="L39" s="9">
        <f t="shared" ref="L39:N40" si="79">M39-K39</f>
        <v>50010.109999999986</v>
      </c>
      <c r="M39" s="9">
        <v>463823.18000000005</v>
      </c>
      <c r="N39" s="9">
        <f t="shared" si="79"/>
        <v>12033.570000000007</v>
      </c>
      <c r="O39" s="9">
        <v>475856.75000000006</v>
      </c>
      <c r="P39" s="9">
        <f t="shared" ref="P39:P40" si="80">Q39-O39</f>
        <v>21768.010000000009</v>
      </c>
      <c r="Q39" s="9">
        <v>497624.76000000007</v>
      </c>
      <c r="R39" s="9">
        <f t="shared" ref="R39:T40" si="81">S39-Q39</f>
        <v>24895.20000000007</v>
      </c>
      <c r="S39" s="9">
        <v>522519.96000000014</v>
      </c>
      <c r="T39" s="9">
        <f t="shared" si="81"/>
        <v>2295.5899999997928</v>
      </c>
      <c r="U39" s="9">
        <v>524815.54999999993</v>
      </c>
      <c r="V39" s="9">
        <f t="shared" ref="V39:V40" si="82">W39-U39</f>
        <v>24995.690000000061</v>
      </c>
      <c r="W39" s="9">
        <v>549811.24</v>
      </c>
      <c r="X39" s="9">
        <f t="shared" ref="X39:X40" si="83">Y39-W39</f>
        <v>-49031.40000000014</v>
      </c>
      <c r="Y39" s="9">
        <v>500779.83999999985</v>
      </c>
      <c r="Z39" s="9">
        <f t="shared" ref="Z39:Z40" si="84">AA39-Y39</f>
        <v>-515.99000000004889</v>
      </c>
      <c r="AA39" s="9">
        <v>500263.8499999998</v>
      </c>
      <c r="AB39" s="9">
        <f t="shared" si="9"/>
        <v>137432.8699999997</v>
      </c>
      <c r="AD39" s="6"/>
      <c r="AE39" s="6"/>
      <c r="AF39" s="6">
        <v>360731.83000000007</v>
      </c>
      <c r="AG39" s="6">
        <v>357885.29000000004</v>
      </c>
      <c r="AH39" s="6">
        <v>357885.29000000004</v>
      </c>
    </row>
    <row r="40" spans="1:34">
      <c r="A40" s="7" t="s">
        <v>78</v>
      </c>
      <c r="B40" s="8" t="s">
        <v>79</v>
      </c>
      <c r="C40" s="9">
        <v>18049.599999999999</v>
      </c>
      <c r="D40" s="9">
        <f t="shared" si="10"/>
        <v>0</v>
      </c>
      <c r="E40" s="9">
        <v>18049.599999999999</v>
      </c>
      <c r="F40" s="9">
        <f t="shared" si="11"/>
        <v>0</v>
      </c>
      <c r="G40" s="9">
        <v>18049.599999999999</v>
      </c>
      <c r="H40" s="9">
        <f t="shared" si="63"/>
        <v>-115.45000000000073</v>
      </c>
      <c r="I40" s="9">
        <v>17934.149999999998</v>
      </c>
      <c r="J40" s="9">
        <f t="shared" si="63"/>
        <v>-283.39999999999782</v>
      </c>
      <c r="K40" s="9">
        <v>17650.75</v>
      </c>
      <c r="L40" s="9">
        <f t="shared" si="79"/>
        <v>9.7400000000016007</v>
      </c>
      <c r="M40" s="9">
        <v>17660.490000000002</v>
      </c>
      <c r="N40" s="9">
        <f t="shared" si="79"/>
        <v>0</v>
      </c>
      <c r="O40" s="9">
        <v>17660.490000000002</v>
      </c>
      <c r="P40" s="9">
        <f t="shared" si="80"/>
        <v>840.08000000000175</v>
      </c>
      <c r="Q40" s="9">
        <v>18500.570000000003</v>
      </c>
      <c r="R40" s="9">
        <f t="shared" si="81"/>
        <v>0</v>
      </c>
      <c r="S40" s="9">
        <v>18500.570000000003</v>
      </c>
      <c r="T40" s="9">
        <f t="shared" si="81"/>
        <v>0</v>
      </c>
      <c r="U40" s="9">
        <v>18500.570000000003</v>
      </c>
      <c r="V40" s="9">
        <f t="shared" si="82"/>
        <v>-123.13999999999942</v>
      </c>
      <c r="W40" s="9">
        <v>18377.430000000004</v>
      </c>
      <c r="X40" s="9">
        <f t="shared" si="83"/>
        <v>294.7599999999984</v>
      </c>
      <c r="Y40" s="9">
        <v>18672.190000000002</v>
      </c>
      <c r="Z40" s="9">
        <f t="shared" si="84"/>
        <v>0</v>
      </c>
      <c r="AA40" s="9">
        <v>18672.190000000006</v>
      </c>
      <c r="AB40" s="9">
        <f t="shared" si="9"/>
        <v>622.59000000000742</v>
      </c>
      <c r="AD40" s="6"/>
      <c r="AE40" s="6"/>
      <c r="AF40" s="6">
        <v>18049.599999999999</v>
      </c>
      <c r="AG40" s="6">
        <v>17865.91</v>
      </c>
      <c r="AH40" s="6">
        <v>17865.91</v>
      </c>
    </row>
    <row r="41" spans="1:34">
      <c r="A41" s="10" t="s">
        <v>80</v>
      </c>
      <c r="B41" s="11" t="s">
        <v>81</v>
      </c>
      <c r="C41" s="12">
        <v>4253818.53</v>
      </c>
      <c r="D41" s="12">
        <f t="shared" ref="D41" si="85">SUM(D42:D44)</f>
        <v>6000.0100000002421</v>
      </c>
      <c r="E41" s="12">
        <v>4259818.540000001</v>
      </c>
      <c r="F41" s="12">
        <f t="shared" ref="F41:H41" si="86">SUM(F42:F44)</f>
        <v>9986.9200000001001</v>
      </c>
      <c r="G41" s="12">
        <v>4269805.4600000009</v>
      </c>
      <c r="H41" s="12">
        <f t="shared" si="86"/>
        <v>507.67999999994936</v>
      </c>
      <c r="I41" s="12">
        <v>4270313.1400000006</v>
      </c>
      <c r="J41" s="12">
        <f t="shared" ref="J41" si="87">SUM(J42:J44)</f>
        <v>-473.19000000006054</v>
      </c>
      <c r="K41" s="12">
        <v>4269839.95</v>
      </c>
      <c r="L41" s="12">
        <f t="shared" ref="L41:N41" si="88">SUM(L42:L44)</f>
        <v>0</v>
      </c>
      <c r="M41" s="12">
        <v>4269839.95</v>
      </c>
      <c r="N41" s="12">
        <f t="shared" si="88"/>
        <v>596.5</v>
      </c>
      <c r="O41" s="12">
        <v>4270436.45</v>
      </c>
      <c r="P41" s="12">
        <f t="shared" ref="P41" si="89">SUM(P42:P44)</f>
        <v>12596.009999999544</v>
      </c>
      <c r="Q41" s="12">
        <v>4283032.46</v>
      </c>
      <c r="R41" s="12">
        <f t="shared" ref="R41" si="90">SUM(R42:R44)</f>
        <v>-1774.3100000000122</v>
      </c>
      <c r="S41" s="12">
        <v>4281258.1500000004</v>
      </c>
      <c r="T41" s="12">
        <f t="shared" ref="T41:V41" si="91">SUM(T42:T44)</f>
        <v>-216841.94999999995</v>
      </c>
      <c r="U41" s="12">
        <v>4064416.2</v>
      </c>
      <c r="V41" s="12">
        <f t="shared" si="91"/>
        <v>-9451.1899999998277</v>
      </c>
      <c r="W41" s="12">
        <v>4054965.01</v>
      </c>
      <c r="X41" s="12">
        <f t="shared" ref="X41" si="92">SUM(X42:X44)</f>
        <v>2822.3099999997939</v>
      </c>
      <c r="Y41" s="12">
        <v>4057787.32</v>
      </c>
      <c r="Z41" s="12">
        <f t="shared" ref="Z41" si="93">SUM(Z42:Z44)</f>
        <v>224281.0800000008</v>
      </c>
      <c r="AA41" s="12">
        <v>4282068.4000000013</v>
      </c>
      <c r="AB41" s="5">
        <f t="shared" si="9"/>
        <v>28249.870000001043</v>
      </c>
      <c r="AD41" s="6">
        <f>ROUND(C41/1000,0)-1</f>
        <v>4253</v>
      </c>
      <c r="AE41" s="6">
        <f>ROUND(G41,1)</f>
        <v>4269805.5</v>
      </c>
      <c r="AF41" s="6">
        <v>4453116.13</v>
      </c>
      <c r="AG41" s="6">
        <v>4551294.5600000005</v>
      </c>
      <c r="AH41" s="6">
        <v>4696067.3599999994</v>
      </c>
    </row>
    <row r="42" spans="1:34">
      <c r="A42" s="7" t="s">
        <v>82</v>
      </c>
      <c r="B42" s="8" t="s">
        <v>83</v>
      </c>
      <c r="C42" s="9">
        <v>1771124.7</v>
      </c>
      <c r="D42" s="9">
        <f t="shared" si="10"/>
        <v>6000</v>
      </c>
      <c r="E42" s="9">
        <v>1777124.7</v>
      </c>
      <c r="F42" s="9">
        <f t="shared" si="11"/>
        <v>10088.380000000121</v>
      </c>
      <c r="G42" s="9">
        <v>1787213.08</v>
      </c>
      <c r="H42" s="9">
        <f t="shared" ref="H42:J44" si="94">I42-G42</f>
        <v>1817.7700000002515</v>
      </c>
      <c r="I42" s="9">
        <v>1789030.8500000003</v>
      </c>
      <c r="J42" s="9">
        <f t="shared" si="94"/>
        <v>-511.58000000007451</v>
      </c>
      <c r="K42" s="9">
        <v>1788519.2700000003</v>
      </c>
      <c r="L42" s="9">
        <f t="shared" ref="L42:N44" si="95">M42-K42</f>
        <v>0</v>
      </c>
      <c r="M42" s="9">
        <v>1788519.2700000003</v>
      </c>
      <c r="N42" s="9">
        <f t="shared" si="95"/>
        <v>596.5</v>
      </c>
      <c r="O42" s="9">
        <v>1789115.7700000003</v>
      </c>
      <c r="P42" s="9">
        <f t="shared" ref="P42:P44" si="96">Q42-O42</f>
        <v>2816.1599999999162</v>
      </c>
      <c r="Q42" s="9">
        <v>1791931.9300000002</v>
      </c>
      <c r="R42" s="9">
        <f t="shared" ref="R42:T44" si="97">S42-Q42</f>
        <v>2700</v>
      </c>
      <c r="S42" s="9">
        <v>1794631.9300000002</v>
      </c>
      <c r="T42" s="9">
        <f t="shared" si="97"/>
        <v>-80382.949999999953</v>
      </c>
      <c r="U42" s="9">
        <v>1714248.9800000002</v>
      </c>
      <c r="V42" s="9">
        <f t="shared" ref="V42:V44" si="98">W42-U42</f>
        <v>-9459.8199999998324</v>
      </c>
      <c r="W42" s="9">
        <v>1704789.1600000004</v>
      </c>
      <c r="X42" s="9">
        <f t="shared" ref="X42:X44" si="99">Y42-W42</f>
        <v>1709.0199999997858</v>
      </c>
      <c r="Y42" s="9">
        <v>1706498.1800000002</v>
      </c>
      <c r="Z42" s="9">
        <f t="shared" ref="Z42:Z44" si="100">AA42-Y42</f>
        <v>61807.720000000438</v>
      </c>
      <c r="AA42" s="9">
        <v>1768305.9000000006</v>
      </c>
      <c r="AB42" s="9">
        <f t="shared" si="9"/>
        <v>-2818.7999999993481</v>
      </c>
      <c r="AD42" s="6"/>
      <c r="AE42" s="6"/>
      <c r="AF42" s="6">
        <v>1759239.9100000001</v>
      </c>
      <c r="AG42" s="6">
        <v>1747650.29</v>
      </c>
      <c r="AH42" s="6">
        <v>1755495.19</v>
      </c>
    </row>
    <row r="43" spans="1:34">
      <c r="A43" s="7" t="s">
        <v>84</v>
      </c>
      <c r="B43" s="8" t="s">
        <v>85</v>
      </c>
      <c r="C43" s="9">
        <v>2384989.9700000002</v>
      </c>
      <c r="D43" s="9">
        <f t="shared" si="10"/>
        <v>1.0000000242143869E-2</v>
      </c>
      <c r="E43" s="9">
        <v>2384989.9800000004</v>
      </c>
      <c r="F43" s="9">
        <f t="shared" si="11"/>
        <v>0</v>
      </c>
      <c r="G43" s="9">
        <v>2384989.9800000004</v>
      </c>
      <c r="H43" s="9">
        <f t="shared" si="94"/>
        <v>-1334.570000000298</v>
      </c>
      <c r="I43" s="9">
        <v>2383655.41</v>
      </c>
      <c r="J43" s="9">
        <f t="shared" si="94"/>
        <v>0</v>
      </c>
      <c r="K43" s="9">
        <v>2383655.41</v>
      </c>
      <c r="L43" s="9">
        <f t="shared" si="95"/>
        <v>0</v>
      </c>
      <c r="M43" s="9">
        <v>2383655.41</v>
      </c>
      <c r="N43" s="9">
        <f t="shared" si="95"/>
        <v>0</v>
      </c>
      <c r="O43" s="9">
        <v>2383655.41</v>
      </c>
      <c r="P43" s="9">
        <f t="shared" si="96"/>
        <v>3199.5999999996275</v>
      </c>
      <c r="Q43" s="9">
        <v>2386855.0099999998</v>
      </c>
      <c r="R43" s="9">
        <f t="shared" si="97"/>
        <v>-5161.25</v>
      </c>
      <c r="S43" s="9">
        <v>2381693.7599999998</v>
      </c>
      <c r="T43" s="9">
        <f t="shared" si="97"/>
        <v>-136494</v>
      </c>
      <c r="U43" s="9">
        <v>2245199.7599999998</v>
      </c>
      <c r="V43" s="9">
        <f t="shared" si="98"/>
        <v>0</v>
      </c>
      <c r="W43" s="9">
        <v>2245199.7599999998</v>
      </c>
      <c r="X43" s="9">
        <f t="shared" si="99"/>
        <v>0</v>
      </c>
      <c r="Y43" s="9">
        <v>2245199.7599999998</v>
      </c>
      <c r="Z43" s="9">
        <f t="shared" si="100"/>
        <v>160670.13000000035</v>
      </c>
      <c r="AA43" s="9">
        <v>2405869.89</v>
      </c>
      <c r="AB43" s="9">
        <f t="shared" si="9"/>
        <v>20879.919999999925</v>
      </c>
      <c r="AD43" s="6"/>
      <c r="AE43" s="6"/>
      <c r="AF43" s="6">
        <v>2597372.36</v>
      </c>
      <c r="AG43" s="6">
        <v>2708745.6500000004</v>
      </c>
      <c r="AH43" s="6">
        <v>2845672.75</v>
      </c>
    </row>
    <row r="44" spans="1:34">
      <c r="A44" s="7" t="s">
        <v>86</v>
      </c>
      <c r="B44" s="8" t="s">
        <v>87</v>
      </c>
      <c r="C44" s="9">
        <v>97703.860000000015</v>
      </c>
      <c r="D44" s="9">
        <f t="shared" si="10"/>
        <v>0</v>
      </c>
      <c r="E44" s="9">
        <v>97703.860000000015</v>
      </c>
      <c r="F44" s="9">
        <f t="shared" si="11"/>
        <v>-101.46000000002095</v>
      </c>
      <c r="G44" s="9">
        <v>97602.4</v>
      </c>
      <c r="H44" s="9">
        <f t="shared" si="94"/>
        <v>24.479999999995925</v>
      </c>
      <c r="I44" s="9">
        <v>97626.87999999999</v>
      </c>
      <c r="J44" s="9">
        <f t="shared" si="94"/>
        <v>38.39000000001397</v>
      </c>
      <c r="K44" s="9">
        <v>97665.27</v>
      </c>
      <c r="L44" s="9">
        <f t="shared" si="95"/>
        <v>0</v>
      </c>
      <c r="M44" s="9">
        <v>97665.27</v>
      </c>
      <c r="N44" s="9">
        <f t="shared" si="95"/>
        <v>0</v>
      </c>
      <c r="O44" s="9">
        <v>97665.27</v>
      </c>
      <c r="P44" s="9">
        <f t="shared" si="96"/>
        <v>6580.25</v>
      </c>
      <c r="Q44" s="9">
        <v>104245.52</v>
      </c>
      <c r="R44" s="9">
        <f t="shared" si="97"/>
        <v>686.93999999998778</v>
      </c>
      <c r="S44" s="9">
        <v>104932.45999999999</v>
      </c>
      <c r="T44" s="9">
        <f t="shared" si="97"/>
        <v>35</v>
      </c>
      <c r="U44" s="9">
        <v>104967.45999999999</v>
      </c>
      <c r="V44" s="9">
        <f t="shared" si="98"/>
        <v>8.6300000000046566</v>
      </c>
      <c r="W44" s="9">
        <v>104976.09</v>
      </c>
      <c r="X44" s="9">
        <f t="shared" si="99"/>
        <v>1113.2900000000081</v>
      </c>
      <c r="Y44" s="9">
        <v>106089.38</v>
      </c>
      <c r="Z44" s="9">
        <f t="shared" si="100"/>
        <v>1803.2300000000105</v>
      </c>
      <c r="AA44" s="9">
        <v>107892.61000000002</v>
      </c>
      <c r="AB44" s="9">
        <f t="shared" si="9"/>
        <v>10188.75</v>
      </c>
      <c r="AD44" s="6"/>
      <c r="AE44" s="6"/>
      <c r="AF44" s="6">
        <v>96503.860000000015</v>
      </c>
      <c r="AG44" s="6">
        <v>94898.620000000024</v>
      </c>
      <c r="AH44" s="6">
        <v>94899.420000000013</v>
      </c>
    </row>
    <row r="45" spans="1:34">
      <c r="A45" s="10" t="s">
        <v>88</v>
      </c>
      <c r="B45" s="11" t="s">
        <v>89</v>
      </c>
      <c r="C45" s="12">
        <v>224667.31999999998</v>
      </c>
      <c r="D45" s="12">
        <f t="shared" ref="D45" si="101">SUM(D46:D49)</f>
        <v>0</v>
      </c>
      <c r="E45" s="12">
        <v>224667.31999999998</v>
      </c>
      <c r="F45" s="12">
        <f t="shared" ref="F45:H45" si="102">SUM(F46:F49)</f>
        <v>10562.780000000024</v>
      </c>
      <c r="G45" s="12">
        <v>235230.1</v>
      </c>
      <c r="H45" s="12">
        <f t="shared" si="102"/>
        <v>8142.9800000000105</v>
      </c>
      <c r="I45" s="12">
        <v>243373.08000000002</v>
      </c>
      <c r="J45" s="12">
        <f t="shared" ref="J45" si="103">SUM(J46:J49)</f>
        <v>0</v>
      </c>
      <c r="K45" s="12">
        <v>243373.08000000002</v>
      </c>
      <c r="L45" s="12">
        <f t="shared" ref="L45:N45" si="104">SUM(L46:L49)</f>
        <v>334.85999999999513</v>
      </c>
      <c r="M45" s="12">
        <v>243707.94</v>
      </c>
      <c r="N45" s="12">
        <f t="shared" si="104"/>
        <v>-4126.9899999999907</v>
      </c>
      <c r="O45" s="12">
        <v>239580.95</v>
      </c>
      <c r="P45" s="12">
        <f t="shared" ref="P45" si="105">SUM(P46:P49)</f>
        <v>7652.0599999999822</v>
      </c>
      <c r="Q45" s="12">
        <v>247233.01</v>
      </c>
      <c r="R45" s="12">
        <f t="shared" ref="R45" si="106">SUM(R46:R49)</f>
        <v>5277.9200000000128</v>
      </c>
      <c r="S45" s="12">
        <v>252510.93000000002</v>
      </c>
      <c r="T45" s="12">
        <f t="shared" ref="T45:V45" si="107">SUM(T46:T49)</f>
        <v>3799.5299999999988</v>
      </c>
      <c r="U45" s="12">
        <v>256310.46000000002</v>
      </c>
      <c r="V45" s="12">
        <f t="shared" si="107"/>
        <v>-77.709999999991851</v>
      </c>
      <c r="W45" s="12">
        <v>256232.75000000003</v>
      </c>
      <c r="X45" s="12">
        <f t="shared" ref="X45" si="108">SUM(X46:X49)</f>
        <v>295.0099999999984</v>
      </c>
      <c r="Y45" s="12">
        <v>256527.76000000004</v>
      </c>
      <c r="Z45" s="12">
        <f t="shared" ref="Z45" si="109">SUM(Z46:Z49)</f>
        <v>-240.73000000001048</v>
      </c>
      <c r="AA45" s="12">
        <v>256287.03000000003</v>
      </c>
      <c r="AB45" s="5">
        <f t="shared" si="9"/>
        <v>31619.71000000005</v>
      </c>
      <c r="AD45" s="6">
        <f>ROUND(C45/1000,0)</f>
        <v>225</v>
      </c>
      <c r="AE45" s="6">
        <f>ROUND(G45,1)</f>
        <v>235230.1</v>
      </c>
      <c r="AF45" s="6">
        <v>211649.31999999998</v>
      </c>
      <c r="AG45" s="6">
        <v>211694.52999999997</v>
      </c>
      <c r="AH45" s="6">
        <v>211694.52999999997</v>
      </c>
    </row>
    <row r="46" spans="1:34">
      <c r="A46" s="7" t="s">
        <v>90</v>
      </c>
      <c r="B46" s="8" t="s">
        <v>91</v>
      </c>
      <c r="C46" s="9">
        <v>4404.1099999999997</v>
      </c>
      <c r="D46" s="9">
        <f t="shared" si="10"/>
        <v>0</v>
      </c>
      <c r="E46" s="9">
        <v>4404.1099999999997</v>
      </c>
      <c r="F46" s="9">
        <f t="shared" si="11"/>
        <v>0.63000000000010914</v>
      </c>
      <c r="G46" s="9">
        <v>4404.74</v>
      </c>
      <c r="H46" s="9">
        <f t="shared" ref="H46:J49" si="110">I46-G46</f>
        <v>0</v>
      </c>
      <c r="I46" s="9">
        <v>4404.74</v>
      </c>
      <c r="J46" s="9">
        <f t="shared" si="110"/>
        <v>0</v>
      </c>
      <c r="K46" s="9">
        <v>4404.74</v>
      </c>
      <c r="L46" s="9">
        <f t="shared" ref="L46:N49" si="111">M46-K46</f>
        <v>6.3999999999996362</v>
      </c>
      <c r="M46" s="9">
        <v>4411.1399999999994</v>
      </c>
      <c r="N46" s="9">
        <f t="shared" si="111"/>
        <v>0</v>
      </c>
      <c r="O46" s="9">
        <v>4411.1399999999994</v>
      </c>
      <c r="P46" s="9">
        <f t="shared" ref="P46:P49" si="112">Q46-O46</f>
        <v>160.28999999999996</v>
      </c>
      <c r="Q46" s="9">
        <v>4571.4299999999994</v>
      </c>
      <c r="R46" s="9">
        <f t="shared" ref="R46:T49" si="113">S46-Q46</f>
        <v>0</v>
      </c>
      <c r="S46" s="9">
        <v>4571.4299999999994</v>
      </c>
      <c r="T46" s="9">
        <f t="shared" si="113"/>
        <v>0</v>
      </c>
      <c r="U46" s="9">
        <v>4571.4299999999994</v>
      </c>
      <c r="V46" s="9">
        <f t="shared" ref="V46:V49" si="114">W46-U46</f>
        <v>0</v>
      </c>
      <c r="W46" s="9">
        <v>4571.4299999999994</v>
      </c>
      <c r="X46" s="9">
        <f t="shared" ref="X46:X49" si="115">Y46-W46</f>
        <v>-400</v>
      </c>
      <c r="Y46" s="9">
        <v>4171.4299999999994</v>
      </c>
      <c r="Z46" s="9">
        <f t="shared" ref="Z46:Z49" si="116">AA46-Y46</f>
        <v>0</v>
      </c>
      <c r="AA46" s="9">
        <v>4171.4299999999994</v>
      </c>
      <c r="AB46" s="9">
        <f t="shared" si="9"/>
        <v>-232.68000000000029</v>
      </c>
      <c r="AD46" s="6"/>
      <c r="AE46" s="6"/>
      <c r="AF46" s="6">
        <v>4404.1099999999997</v>
      </c>
      <c r="AG46" s="6">
        <v>4404.97</v>
      </c>
      <c r="AH46" s="6">
        <v>4404.97</v>
      </c>
    </row>
    <row r="47" spans="1:34">
      <c r="A47" s="7" t="s">
        <v>92</v>
      </c>
      <c r="B47" s="8" t="s">
        <v>93</v>
      </c>
      <c r="C47" s="9">
        <v>195910.28</v>
      </c>
      <c r="D47" s="9">
        <f t="shared" si="10"/>
        <v>0</v>
      </c>
      <c r="E47" s="9">
        <v>195910.28</v>
      </c>
      <c r="F47" s="9">
        <f t="shared" si="11"/>
        <v>10562.150000000023</v>
      </c>
      <c r="G47" s="9">
        <v>206472.43000000002</v>
      </c>
      <c r="H47" s="9">
        <f t="shared" si="110"/>
        <v>8142.9800000000105</v>
      </c>
      <c r="I47" s="9">
        <v>214615.41000000003</v>
      </c>
      <c r="J47" s="9">
        <f t="shared" si="110"/>
        <v>0</v>
      </c>
      <c r="K47" s="9">
        <v>214615.41000000003</v>
      </c>
      <c r="L47" s="9">
        <f t="shared" si="111"/>
        <v>319.89999999999418</v>
      </c>
      <c r="M47" s="9">
        <v>214935.31000000003</v>
      </c>
      <c r="N47" s="9">
        <f t="shared" si="111"/>
        <v>-4126.9899999999907</v>
      </c>
      <c r="O47" s="9">
        <v>210808.32000000004</v>
      </c>
      <c r="P47" s="9">
        <f t="shared" si="112"/>
        <v>6493.039999999979</v>
      </c>
      <c r="Q47" s="9">
        <v>217301.36000000002</v>
      </c>
      <c r="R47" s="9">
        <f t="shared" si="113"/>
        <v>3277.9200000000128</v>
      </c>
      <c r="S47" s="9">
        <v>220579.28000000003</v>
      </c>
      <c r="T47" s="9">
        <f t="shared" si="113"/>
        <v>3799.5299999999988</v>
      </c>
      <c r="U47" s="9">
        <v>224378.81000000003</v>
      </c>
      <c r="V47" s="9">
        <f t="shared" si="114"/>
        <v>-77.709999999991851</v>
      </c>
      <c r="W47" s="9">
        <v>224301.10000000003</v>
      </c>
      <c r="X47" s="9">
        <f t="shared" si="115"/>
        <v>227.77999999999884</v>
      </c>
      <c r="Y47" s="9">
        <v>224528.88000000003</v>
      </c>
      <c r="Z47" s="9">
        <f t="shared" si="116"/>
        <v>-240.73000000001048</v>
      </c>
      <c r="AA47" s="9">
        <v>224288.15000000002</v>
      </c>
      <c r="AB47" s="9">
        <f t="shared" si="9"/>
        <v>28377.870000000024</v>
      </c>
      <c r="AD47" s="6"/>
      <c r="AE47" s="6"/>
      <c r="AF47" s="6">
        <v>185092.28</v>
      </c>
      <c r="AG47" s="6">
        <v>185136.62999999998</v>
      </c>
      <c r="AH47" s="6">
        <v>185136.62999999998</v>
      </c>
    </row>
    <row r="48" spans="1:34">
      <c r="A48" s="7" t="s">
        <v>94</v>
      </c>
      <c r="B48" s="8" t="s">
        <v>95</v>
      </c>
      <c r="C48" s="9">
        <v>3700</v>
      </c>
      <c r="D48" s="9">
        <f t="shared" si="10"/>
        <v>0</v>
      </c>
      <c r="E48" s="9">
        <v>3700</v>
      </c>
      <c r="F48" s="9">
        <f t="shared" si="11"/>
        <v>0</v>
      </c>
      <c r="G48" s="9">
        <v>3700</v>
      </c>
      <c r="H48" s="9">
        <f t="shared" si="110"/>
        <v>0</v>
      </c>
      <c r="I48" s="9">
        <v>3700</v>
      </c>
      <c r="J48" s="9">
        <f t="shared" si="110"/>
        <v>0</v>
      </c>
      <c r="K48" s="9">
        <v>3700</v>
      </c>
      <c r="L48" s="9">
        <f t="shared" si="111"/>
        <v>0</v>
      </c>
      <c r="M48" s="9">
        <v>3700</v>
      </c>
      <c r="N48" s="9">
        <f t="shared" si="111"/>
        <v>0</v>
      </c>
      <c r="O48" s="9">
        <v>3700</v>
      </c>
      <c r="P48" s="9">
        <f t="shared" si="112"/>
        <v>0</v>
      </c>
      <c r="Q48" s="9">
        <v>3700</v>
      </c>
      <c r="R48" s="9">
        <f t="shared" si="113"/>
        <v>2000</v>
      </c>
      <c r="S48" s="9">
        <v>5700</v>
      </c>
      <c r="T48" s="9">
        <f t="shared" si="113"/>
        <v>0</v>
      </c>
      <c r="U48" s="9">
        <v>5700</v>
      </c>
      <c r="V48" s="9">
        <f t="shared" si="114"/>
        <v>0</v>
      </c>
      <c r="W48" s="9">
        <v>5700</v>
      </c>
      <c r="X48" s="9">
        <f t="shared" si="115"/>
        <v>0</v>
      </c>
      <c r="Y48" s="9">
        <v>5700</v>
      </c>
      <c r="Z48" s="9">
        <f t="shared" si="116"/>
        <v>0</v>
      </c>
      <c r="AA48" s="9">
        <v>5700</v>
      </c>
      <c r="AB48" s="9">
        <f t="shared" si="9"/>
        <v>2000</v>
      </c>
      <c r="AD48" s="6"/>
      <c r="AE48" s="6"/>
      <c r="AF48" s="6">
        <v>1500</v>
      </c>
      <c r="AG48" s="6">
        <v>1500</v>
      </c>
      <c r="AH48" s="6">
        <v>1500</v>
      </c>
    </row>
    <row r="49" spans="1:34">
      <c r="A49" s="7" t="s">
        <v>96</v>
      </c>
      <c r="B49" s="8" t="s">
        <v>97</v>
      </c>
      <c r="C49" s="9">
        <v>20652.93</v>
      </c>
      <c r="D49" s="9">
        <f t="shared" si="10"/>
        <v>0</v>
      </c>
      <c r="E49" s="9">
        <v>20652.93</v>
      </c>
      <c r="F49" s="9">
        <f t="shared" si="11"/>
        <v>0</v>
      </c>
      <c r="G49" s="9">
        <v>20652.93</v>
      </c>
      <c r="H49" s="9">
        <f t="shared" si="110"/>
        <v>0</v>
      </c>
      <c r="I49" s="9">
        <v>20652.93</v>
      </c>
      <c r="J49" s="9">
        <f t="shared" si="110"/>
        <v>0</v>
      </c>
      <c r="K49" s="9">
        <v>20652.93</v>
      </c>
      <c r="L49" s="9">
        <f t="shared" si="111"/>
        <v>8.5600000000013097</v>
      </c>
      <c r="M49" s="9">
        <v>20661.490000000002</v>
      </c>
      <c r="N49" s="9">
        <f t="shared" si="111"/>
        <v>0</v>
      </c>
      <c r="O49" s="9">
        <v>20661.490000000002</v>
      </c>
      <c r="P49" s="9">
        <f t="shared" si="112"/>
        <v>998.7300000000032</v>
      </c>
      <c r="Q49" s="9">
        <v>21660.220000000005</v>
      </c>
      <c r="R49" s="9">
        <f t="shared" si="113"/>
        <v>0</v>
      </c>
      <c r="S49" s="9">
        <v>21660.220000000005</v>
      </c>
      <c r="T49" s="9">
        <f t="shared" si="113"/>
        <v>0</v>
      </c>
      <c r="U49" s="9">
        <v>21660.220000000005</v>
      </c>
      <c r="V49" s="9">
        <f t="shared" si="114"/>
        <v>0</v>
      </c>
      <c r="W49" s="9">
        <v>21660.220000000005</v>
      </c>
      <c r="X49" s="9">
        <f t="shared" si="115"/>
        <v>467.22999999999956</v>
      </c>
      <c r="Y49" s="9">
        <v>22127.450000000004</v>
      </c>
      <c r="Z49" s="9">
        <f t="shared" si="116"/>
        <v>0</v>
      </c>
      <c r="AA49" s="9">
        <v>22127.450000000004</v>
      </c>
      <c r="AB49" s="9">
        <f t="shared" si="9"/>
        <v>1474.5200000000041</v>
      </c>
      <c r="AD49" s="6"/>
      <c r="AE49" s="6"/>
      <c r="AF49" s="6">
        <v>20652.93</v>
      </c>
      <c r="AG49" s="6">
        <v>20652.93</v>
      </c>
      <c r="AH49" s="6">
        <v>20652.93</v>
      </c>
    </row>
    <row r="50" spans="1:34">
      <c r="A50" s="10" t="s">
        <v>98</v>
      </c>
      <c r="B50" s="11" t="s">
        <v>99</v>
      </c>
      <c r="C50" s="12">
        <v>22198</v>
      </c>
      <c r="D50" s="12">
        <f t="shared" ref="D50" si="117">SUM(D51:D52)</f>
        <v>1175.0600000000013</v>
      </c>
      <c r="E50" s="12">
        <v>23373.06</v>
      </c>
      <c r="F50" s="12">
        <f t="shared" ref="F50:H50" si="118">SUM(F51:F52)</f>
        <v>1500</v>
      </c>
      <c r="G50" s="12">
        <v>24873.06</v>
      </c>
      <c r="H50" s="12">
        <f t="shared" si="118"/>
        <v>-370.00000000000364</v>
      </c>
      <c r="I50" s="12">
        <v>24503.059999999998</v>
      </c>
      <c r="J50" s="12">
        <f t="shared" ref="J50" si="119">SUM(J51:J52)</f>
        <v>-2.25</v>
      </c>
      <c r="K50" s="12">
        <v>24500.809999999998</v>
      </c>
      <c r="L50" s="12">
        <f t="shared" ref="L50:N50" si="120">SUM(L51:L52)</f>
        <v>0</v>
      </c>
      <c r="M50" s="12">
        <v>24500.809999999998</v>
      </c>
      <c r="N50" s="12">
        <f t="shared" si="120"/>
        <v>0</v>
      </c>
      <c r="O50" s="12">
        <v>24500.809999999998</v>
      </c>
      <c r="P50" s="12">
        <f t="shared" ref="P50" si="121">SUM(P51:P52)</f>
        <v>0</v>
      </c>
      <c r="Q50" s="12">
        <v>24500.809999999998</v>
      </c>
      <c r="R50" s="12">
        <f t="shared" ref="R50" si="122">SUM(R51:R52)</f>
        <v>0</v>
      </c>
      <c r="S50" s="12">
        <v>24500.809999999998</v>
      </c>
      <c r="T50" s="12">
        <f t="shared" ref="T50:V50" si="123">SUM(T51:T52)</f>
        <v>0</v>
      </c>
      <c r="U50" s="12">
        <v>24500.809999999998</v>
      </c>
      <c r="V50" s="12">
        <f t="shared" si="123"/>
        <v>0</v>
      </c>
      <c r="W50" s="12">
        <v>24500.809999999998</v>
      </c>
      <c r="X50" s="12">
        <f t="shared" ref="X50" si="124">SUM(X51:X52)</f>
        <v>0</v>
      </c>
      <c r="Y50" s="12">
        <v>24500.809999999998</v>
      </c>
      <c r="Z50" s="12">
        <f t="shared" ref="Z50" si="125">SUM(Z51:Z52)</f>
        <v>1769.8900000000012</v>
      </c>
      <c r="AA50" s="12">
        <v>26270.7</v>
      </c>
      <c r="AB50" s="5">
        <f t="shared" si="9"/>
        <v>4072.7000000000007</v>
      </c>
      <c r="AD50" s="6">
        <f>ROUND(C50/1000,0)</f>
        <v>22</v>
      </c>
      <c r="AE50" s="6">
        <f>ROUND(G50,1)</f>
        <v>24873.1</v>
      </c>
      <c r="AF50" s="6">
        <v>21698</v>
      </c>
      <c r="AG50" s="6">
        <v>21698</v>
      </c>
      <c r="AH50" s="6">
        <v>21698</v>
      </c>
    </row>
    <row r="51" spans="1:34">
      <c r="A51" s="7" t="s">
        <v>100</v>
      </c>
      <c r="B51" s="8" t="s">
        <v>101</v>
      </c>
      <c r="C51" s="9">
        <v>6620.37</v>
      </c>
      <c r="D51" s="9">
        <f t="shared" si="10"/>
        <v>0</v>
      </c>
      <c r="E51" s="9">
        <v>6620.37</v>
      </c>
      <c r="F51" s="9">
        <f t="shared" si="11"/>
        <v>1000</v>
      </c>
      <c r="G51" s="9">
        <v>7620.37</v>
      </c>
      <c r="H51" s="9">
        <f t="shared" ref="H51:J52" si="126">I51-G51</f>
        <v>-295</v>
      </c>
      <c r="I51" s="9">
        <v>7325.37</v>
      </c>
      <c r="J51" s="9">
        <f t="shared" si="126"/>
        <v>-77.25</v>
      </c>
      <c r="K51" s="9">
        <v>7248.12</v>
      </c>
      <c r="L51" s="9">
        <f t="shared" ref="L51:N52" si="127">M51-K51</f>
        <v>0</v>
      </c>
      <c r="M51" s="9">
        <v>7248.12</v>
      </c>
      <c r="N51" s="9">
        <f t="shared" si="127"/>
        <v>0</v>
      </c>
      <c r="O51" s="9">
        <v>7248.12</v>
      </c>
      <c r="P51" s="9">
        <f t="shared" ref="P51:P52" si="128">Q51-O51</f>
        <v>0</v>
      </c>
      <c r="Q51" s="9">
        <v>7248.12</v>
      </c>
      <c r="R51" s="9">
        <f t="shared" ref="R51:T52" si="129">S51-Q51</f>
        <v>0</v>
      </c>
      <c r="S51" s="9">
        <v>7248.12</v>
      </c>
      <c r="T51" s="9">
        <f t="shared" si="129"/>
        <v>0</v>
      </c>
      <c r="U51" s="9">
        <v>7248.12</v>
      </c>
      <c r="V51" s="9">
        <f t="shared" ref="V51:V52" si="130">W51-U51</f>
        <v>0</v>
      </c>
      <c r="W51" s="9">
        <v>7248.12</v>
      </c>
      <c r="X51" s="9">
        <f>Y51-W51</f>
        <v>0</v>
      </c>
      <c r="Y51" s="9">
        <v>7248.12</v>
      </c>
      <c r="Z51" s="9">
        <f t="shared" ref="Z51:Z52" si="131">AA51-Y51</f>
        <v>-1.0000000000218279E-2</v>
      </c>
      <c r="AA51" s="9">
        <v>7248.11</v>
      </c>
      <c r="AB51" s="9">
        <f t="shared" si="9"/>
        <v>627.73999999999978</v>
      </c>
      <c r="AD51" s="6"/>
      <c r="AE51" s="6"/>
      <c r="AF51" s="6">
        <v>6120.37</v>
      </c>
      <c r="AG51" s="6">
        <v>5078.5</v>
      </c>
      <c r="AH51" s="6">
        <v>5078.5</v>
      </c>
    </row>
    <row r="52" spans="1:34">
      <c r="A52" s="7" t="s">
        <v>102</v>
      </c>
      <c r="B52" s="8" t="s">
        <v>103</v>
      </c>
      <c r="C52" s="9">
        <v>15577.630000000001</v>
      </c>
      <c r="D52" s="9">
        <f t="shared" si="10"/>
        <v>1175.0600000000013</v>
      </c>
      <c r="E52" s="9">
        <v>16752.690000000002</v>
      </c>
      <c r="F52" s="9">
        <f t="shared" si="11"/>
        <v>500</v>
      </c>
      <c r="G52" s="9">
        <v>17252.690000000002</v>
      </c>
      <c r="H52" s="9">
        <f t="shared" si="126"/>
        <v>-75.000000000003638</v>
      </c>
      <c r="I52" s="9">
        <v>17177.689999999999</v>
      </c>
      <c r="J52" s="9">
        <f t="shared" si="126"/>
        <v>75</v>
      </c>
      <c r="K52" s="9">
        <v>17252.689999999999</v>
      </c>
      <c r="L52" s="9">
        <f t="shared" si="127"/>
        <v>0</v>
      </c>
      <c r="M52" s="9">
        <v>17252.689999999999</v>
      </c>
      <c r="N52" s="9">
        <f t="shared" si="127"/>
        <v>0</v>
      </c>
      <c r="O52" s="9">
        <v>17252.689999999999</v>
      </c>
      <c r="P52" s="9">
        <f t="shared" si="128"/>
        <v>0</v>
      </c>
      <c r="Q52" s="9">
        <v>17252.689999999999</v>
      </c>
      <c r="R52" s="9">
        <f t="shared" si="129"/>
        <v>0</v>
      </c>
      <c r="S52" s="9">
        <v>17252.689999999999</v>
      </c>
      <c r="T52" s="9">
        <f t="shared" si="129"/>
        <v>0</v>
      </c>
      <c r="U52" s="9">
        <v>17252.689999999999</v>
      </c>
      <c r="V52" s="9">
        <f t="shared" si="130"/>
        <v>0</v>
      </c>
      <c r="W52" s="9">
        <v>17252.689999999999</v>
      </c>
      <c r="X52" s="9">
        <f t="shared" ref="X52" si="132">Y52-W52</f>
        <v>0</v>
      </c>
      <c r="Y52" s="9">
        <v>17252.689999999999</v>
      </c>
      <c r="Z52" s="9">
        <f t="shared" si="131"/>
        <v>1769.9000000000015</v>
      </c>
      <c r="AA52" s="9">
        <v>19022.59</v>
      </c>
      <c r="AB52" s="9">
        <f t="shared" si="9"/>
        <v>3444.9599999999991</v>
      </c>
      <c r="AD52" s="6"/>
      <c r="AE52" s="6"/>
      <c r="AF52" s="6">
        <v>15577.630000000001</v>
      </c>
      <c r="AG52" s="6">
        <v>16619.5</v>
      </c>
      <c r="AH52" s="6">
        <v>16619.5</v>
      </c>
    </row>
    <row r="53" spans="1:34">
      <c r="A53" s="10" t="s">
        <v>104</v>
      </c>
      <c r="B53" s="11" t="s">
        <v>105</v>
      </c>
      <c r="C53" s="12">
        <v>208368.83</v>
      </c>
      <c r="D53" s="12">
        <f t="shared" ref="D53:Z53" si="133">SUM(D54:D54)</f>
        <v>0</v>
      </c>
      <c r="E53" s="12">
        <v>208368.83</v>
      </c>
      <c r="F53" s="12">
        <f t="shared" si="133"/>
        <v>0</v>
      </c>
      <c r="G53" s="12">
        <v>208368.83</v>
      </c>
      <c r="H53" s="12">
        <f t="shared" si="133"/>
        <v>0</v>
      </c>
      <c r="I53" s="12">
        <v>208368.83</v>
      </c>
      <c r="J53" s="12">
        <f t="shared" si="133"/>
        <v>0</v>
      </c>
      <c r="K53" s="12">
        <v>208368.83</v>
      </c>
      <c r="L53" s="12">
        <f t="shared" si="133"/>
        <v>0</v>
      </c>
      <c r="M53" s="12">
        <v>208368.83</v>
      </c>
      <c r="N53" s="12">
        <f t="shared" si="133"/>
        <v>-80000</v>
      </c>
      <c r="O53" s="12">
        <v>128368.82999999999</v>
      </c>
      <c r="P53" s="12">
        <f t="shared" si="133"/>
        <v>0</v>
      </c>
      <c r="Q53" s="12">
        <v>128368.82999999999</v>
      </c>
      <c r="R53" s="12">
        <f t="shared" si="133"/>
        <v>0</v>
      </c>
      <c r="S53" s="12">
        <v>128368.82999999999</v>
      </c>
      <c r="T53" s="12">
        <f t="shared" si="133"/>
        <v>0</v>
      </c>
      <c r="U53" s="12">
        <v>128368.82999999999</v>
      </c>
      <c r="V53" s="12">
        <f t="shared" si="133"/>
        <v>0</v>
      </c>
      <c r="W53" s="12">
        <v>128368.82999999999</v>
      </c>
      <c r="X53" s="12">
        <f t="shared" si="133"/>
        <v>0</v>
      </c>
      <c r="Y53" s="12">
        <v>128368.82999999999</v>
      </c>
      <c r="Z53" s="12">
        <f t="shared" si="133"/>
        <v>-23000</v>
      </c>
      <c r="AA53" s="12">
        <v>105368.82999999999</v>
      </c>
      <c r="AB53" s="5">
        <f t="shared" si="9"/>
        <v>-103000</v>
      </c>
      <c r="AD53" s="6">
        <f>ROUND(C53/1000,0)</f>
        <v>208</v>
      </c>
      <c r="AE53" s="6">
        <f>ROUND(G53,1)</f>
        <v>208368.8</v>
      </c>
      <c r="AF53" s="6">
        <v>208368.83</v>
      </c>
      <c r="AG53" s="6">
        <v>218527.73</v>
      </c>
      <c r="AH53" s="6">
        <v>228061</v>
      </c>
    </row>
    <row r="54" spans="1:34" ht="30.75" thickBot="1">
      <c r="A54" s="7" t="s">
        <v>106</v>
      </c>
      <c r="B54" s="8" t="s">
        <v>107</v>
      </c>
      <c r="C54" s="9">
        <v>208368.83</v>
      </c>
      <c r="D54" s="9">
        <f t="shared" si="10"/>
        <v>0</v>
      </c>
      <c r="E54" s="9">
        <v>208368.83</v>
      </c>
      <c r="F54" s="9">
        <f t="shared" si="11"/>
        <v>0</v>
      </c>
      <c r="G54" s="9">
        <v>208368.83</v>
      </c>
      <c r="H54" s="9">
        <f t="shared" ref="H54:J54" si="134">I54-G54</f>
        <v>0</v>
      </c>
      <c r="I54" s="9">
        <v>208368.83</v>
      </c>
      <c r="J54" s="9">
        <f t="shared" si="134"/>
        <v>0</v>
      </c>
      <c r="K54" s="9">
        <v>208368.83</v>
      </c>
      <c r="L54" s="9">
        <f t="shared" ref="L54:N54" si="135">M54-K54</f>
        <v>0</v>
      </c>
      <c r="M54" s="9">
        <v>208368.83</v>
      </c>
      <c r="N54" s="9">
        <f t="shared" si="135"/>
        <v>-80000</v>
      </c>
      <c r="O54" s="9">
        <v>128368.82999999999</v>
      </c>
      <c r="P54" s="9">
        <f t="shared" ref="P54" si="136">Q54-O54</f>
        <v>0</v>
      </c>
      <c r="Q54" s="9">
        <v>128368.82999999999</v>
      </c>
      <c r="R54" s="9">
        <f t="shared" ref="R54:T54" si="137">S54-Q54</f>
        <v>0</v>
      </c>
      <c r="S54" s="9">
        <v>128368.82999999999</v>
      </c>
      <c r="T54" s="9">
        <f t="shared" si="137"/>
        <v>0</v>
      </c>
      <c r="U54" s="9">
        <v>128368.82999999999</v>
      </c>
      <c r="V54" s="9">
        <f t="shared" ref="V54" si="138">W54-U54</f>
        <v>0</v>
      </c>
      <c r="W54" s="9">
        <v>128368.82999999999</v>
      </c>
      <c r="X54" s="9">
        <f t="shared" ref="X54" si="139">Y54-W54</f>
        <v>0</v>
      </c>
      <c r="Y54" s="9">
        <v>128368.82999999999</v>
      </c>
      <c r="Z54" s="9">
        <f>AA54-Y54</f>
        <v>-23000</v>
      </c>
      <c r="AA54" s="9">
        <v>105368.82999999999</v>
      </c>
      <c r="AB54" s="9">
        <f>AA54-C54</f>
        <v>-103000</v>
      </c>
      <c r="AD54" s="6"/>
      <c r="AE54" s="6"/>
      <c r="AF54" s="6">
        <v>208368.83</v>
      </c>
      <c r="AG54" s="6">
        <v>218527.73</v>
      </c>
      <c r="AH54" s="6">
        <v>228061</v>
      </c>
    </row>
    <row r="55" spans="1:34" ht="18.75" hidden="1" thickBot="1">
      <c r="A55" s="10"/>
      <c r="B55" s="11" t="s">
        <v>108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v>0</v>
      </c>
      <c r="J55" s="12"/>
      <c r="K55" s="12">
        <v>0</v>
      </c>
      <c r="L55" s="12"/>
      <c r="M55" s="12">
        <v>0</v>
      </c>
      <c r="N55" s="12"/>
      <c r="O55" s="12">
        <v>0</v>
      </c>
      <c r="P55" s="12"/>
      <c r="Q55" s="12">
        <v>0</v>
      </c>
      <c r="R55" s="12"/>
      <c r="S55" s="12">
        <v>0</v>
      </c>
      <c r="T55" s="12"/>
      <c r="U55" s="12"/>
      <c r="V55" s="12"/>
      <c r="W55" s="12"/>
      <c r="X55" s="12"/>
      <c r="Y55" s="12"/>
      <c r="Z55" s="12"/>
      <c r="AA55" s="12"/>
      <c r="AB55" s="12">
        <f t="shared" ref="AB55" si="140">O55-C55</f>
        <v>0</v>
      </c>
      <c r="AD55" s="6">
        <f>ROUND(C55/1000,0)</f>
        <v>0</v>
      </c>
      <c r="AE55" s="6">
        <f>ROUND(G55,1)</f>
        <v>0</v>
      </c>
      <c r="AF55" s="6">
        <v>0</v>
      </c>
      <c r="AG55" s="6">
        <v>154902.94</v>
      </c>
      <c r="AH55" s="6">
        <v>281155</v>
      </c>
    </row>
    <row r="56" spans="1:34" ht="18.75" thickBot="1">
      <c r="A56" s="18"/>
      <c r="B56" s="19" t="s">
        <v>109</v>
      </c>
      <c r="C56" s="12">
        <v>16432868.220000001</v>
      </c>
      <c r="D56" s="12">
        <f>D7+D16+D19+D24+D31+D38+D41+D53+D45+D50+D55</f>
        <v>219101.11000000106</v>
      </c>
      <c r="E56" s="12">
        <v>16651969.330000004</v>
      </c>
      <c r="F56" s="12">
        <f>F7+F16+F19+F24+F31+F38+F41+F53+F45+F50+F55</f>
        <v>587858.43000000017</v>
      </c>
      <c r="G56" s="12">
        <v>17239827.760000002</v>
      </c>
      <c r="H56" s="12">
        <f>H7+H16+H19+H24+H31+H38+H41+H53+H45+H50+H55</f>
        <v>60847.819999999279</v>
      </c>
      <c r="I56" s="12">
        <v>17300675.579999994</v>
      </c>
      <c r="J56" s="12">
        <f>J7+J16+J19+J24+J31+J38+J41+J53+J45+J50+J55</f>
        <v>-14422.460000000199</v>
      </c>
      <c r="K56" s="12">
        <v>17286254.749999993</v>
      </c>
      <c r="L56" s="12">
        <f>L7+L16+L19+L24+L31+L38+L41+L53+L45+L50+L55</f>
        <v>51275.249999999942</v>
      </c>
      <c r="M56" s="12">
        <v>17337529.999999996</v>
      </c>
      <c r="N56" s="12">
        <f>N7+N16+N19+N24+N31+N38+N41+N53+N45+N50+N55</f>
        <v>441171.14999999944</v>
      </c>
      <c r="O56" s="12">
        <v>17778701.149999999</v>
      </c>
      <c r="P56" s="12">
        <f>P7+P16+P19+P24+P31+P38+P41+P53+P45+P50+P55+P29</f>
        <v>439520.75999999885</v>
      </c>
      <c r="Q56" s="12">
        <f>Q7+Q16+Q19+Q24+Q31+Q38+Q41+Q53+Q45+Q50+Q55+Q29</f>
        <v>18218221.909999996</v>
      </c>
      <c r="R56" s="12">
        <f>R7+R16+R19+R24+R31+R38+R41+R53+R45+R50+R55+R29</f>
        <v>137361.94000000073</v>
      </c>
      <c r="S56" s="12">
        <f>S7+S16+S19+S24+S31+S38+S41+S53+S45+S50+S55+S29</f>
        <v>18355583.849999994</v>
      </c>
      <c r="T56" s="12">
        <f>T7+T16+T19+T24+T31+T38+T41+T53+T45+T50+T55+T29</f>
        <v>-73625.599999999671</v>
      </c>
      <c r="U56" s="12">
        <f>U7+U16+U19+U24+U31+U38+U41+U53+U45+U50+U55+U29</f>
        <v>18281958.249999996</v>
      </c>
      <c r="V56" s="12">
        <f>V7+V16+V19+V24+V31+V38+V41+V53+V45+V50+V55+V29</f>
        <v>-4294.5699999997178</v>
      </c>
      <c r="W56" s="12">
        <f>W7+W16+W19+W24+W31+W38+W41+W53+W45+W50+W55+W29</f>
        <v>18277663.679999996</v>
      </c>
      <c r="X56" s="12">
        <f>X7+X16+X19+X24+X31+X38+X41+X53+X45+X50+X55+X29</f>
        <v>127411.7700000004</v>
      </c>
      <c r="Y56" s="12">
        <f>Y7+Y16+Y19+Y24+Y31+Y38+Y41+Y53+Y45+Y50+Y55+Y29</f>
        <v>18405075.449999999</v>
      </c>
      <c r="Z56" s="12">
        <f>Z7+Z16+Z19+Z24+Z31+Z38+Z41+Z53+Z45+Z50+Z55+Z29</f>
        <v>379994.57999999938</v>
      </c>
      <c r="AA56" s="12">
        <f>AA7+AA16+AA19+AA24+AA31+AA38+AA41+AA53+AA45+AA50+AA55+AA29</f>
        <v>18785070.029999997</v>
      </c>
      <c r="AB56" s="12">
        <f>AB7+AB16+AB19+AB24+AB31+AB38+AB41+AB53+AB45+AB50+AB55+AB29</f>
        <v>2352201.8100000005</v>
      </c>
      <c r="AC56" s="6"/>
      <c r="AD56" s="6"/>
      <c r="AE56" s="6">
        <v>15765765.58</v>
      </c>
      <c r="AF56" s="6">
        <v>13898981.529999999</v>
      </c>
      <c r="AG56" s="6">
        <v>14066147.76</v>
      </c>
    </row>
    <row r="57" spans="1:34">
      <c r="A57" s="20"/>
      <c r="B57" s="20"/>
      <c r="C57" s="21">
        <f>[1]контроль!B8</f>
        <v>16432868.220000001</v>
      </c>
      <c r="D57" s="21">
        <f>[1]контроль!C8</f>
        <v>14075482.489999998</v>
      </c>
      <c r="E57" s="21">
        <v>16651969.330000002</v>
      </c>
      <c r="F57" s="21">
        <f>[1]контроль!E8</f>
        <v>0</v>
      </c>
      <c r="G57" s="21">
        <v>17239827.760000002</v>
      </c>
      <c r="H57" s="21">
        <f>[1]контроль!G8</f>
        <v>0</v>
      </c>
      <c r="I57" s="21">
        <v>17286254.75</v>
      </c>
      <c r="J57" s="21">
        <f>[1]контроль!I8</f>
        <v>0</v>
      </c>
      <c r="K57" s="21">
        <v>17286254.75</v>
      </c>
      <c r="L57" s="21">
        <f>[1]контроль!K8</f>
        <v>0</v>
      </c>
      <c r="N57" s="21">
        <f>[1]контроль!M8</f>
        <v>0</v>
      </c>
      <c r="O57" s="21"/>
      <c r="P57" s="21">
        <f>[1]контроль!O8</f>
        <v>0</v>
      </c>
      <c r="Q57" s="21"/>
      <c r="R57" s="21">
        <f>[1]контроль!Q8</f>
        <v>0</v>
      </c>
      <c r="S57" s="21"/>
      <c r="T57" s="21">
        <f>[1]контроль!S8</f>
        <v>0</v>
      </c>
      <c r="U57" s="21"/>
      <c r="V57" s="21">
        <f>[1]контроль!U8</f>
        <v>0</v>
      </c>
      <c r="W57" s="21"/>
      <c r="X57" s="21">
        <f>[1]контроль!W8</f>
        <v>0</v>
      </c>
      <c r="Y57" s="21"/>
      <c r="Z57" s="21">
        <f>[1]контроль!Y8</f>
        <v>0</v>
      </c>
      <c r="AA57" s="21"/>
      <c r="AB57" s="5">
        <f>AA56-C56</f>
        <v>2352201.8099999968</v>
      </c>
      <c r="AE57" s="6">
        <v>15765765.579999998</v>
      </c>
      <c r="AF57" s="6">
        <v>13898981.530000001</v>
      </c>
      <c r="AG57" s="6">
        <v>14066147.76</v>
      </c>
    </row>
    <row r="58" spans="1:34">
      <c r="A58" s="22" t="s">
        <v>110</v>
      </c>
      <c r="B58" s="22"/>
      <c r="C58" s="21">
        <f>[1]контроль!B16</f>
        <v>16432868.220000003</v>
      </c>
      <c r="D58" s="21">
        <f>[1]контроль!C16</f>
        <v>14075482.489999998</v>
      </c>
      <c r="E58" s="21">
        <v>16651969.330000004</v>
      </c>
      <c r="F58" s="21">
        <f>[1]контроль!E16</f>
        <v>0</v>
      </c>
      <c r="G58" s="21">
        <v>17239827.760000002</v>
      </c>
      <c r="H58" s="21">
        <f>[1]контроль!G16</f>
        <v>0</v>
      </c>
      <c r="I58" s="21">
        <v>17286254.75</v>
      </c>
      <c r="J58" s="21">
        <f>[1]контроль!I16</f>
        <v>0</v>
      </c>
      <c r="K58" s="21">
        <v>17286254.75</v>
      </c>
      <c r="L58" s="21">
        <f>[1]контроль!K16</f>
        <v>0</v>
      </c>
      <c r="N58" s="21">
        <f>[1]контроль!M16</f>
        <v>0</v>
      </c>
      <c r="O58" s="21"/>
      <c r="P58" s="21">
        <f>[1]контроль!O16</f>
        <v>0</v>
      </c>
      <c r="Q58" s="21"/>
      <c r="R58" s="21">
        <f>[1]контроль!Q16</f>
        <v>0</v>
      </c>
      <c r="S58" s="21"/>
      <c r="T58" s="21">
        <f>[1]контроль!S16</f>
        <v>0</v>
      </c>
      <c r="U58" s="21"/>
      <c r="V58" s="21">
        <f>[1]контроль!U16</f>
        <v>0</v>
      </c>
      <c r="W58" s="21"/>
      <c r="X58" s="21">
        <f>[1]контроль!W16</f>
        <v>0</v>
      </c>
      <c r="Y58" s="21"/>
      <c r="Z58" s="21">
        <f>[1]контроль!Y16</f>
        <v>0</v>
      </c>
      <c r="AA58" s="21"/>
      <c r="AB58" s="21"/>
      <c r="AE58" s="6">
        <v>15765765.580000002</v>
      </c>
      <c r="AF58" s="6">
        <v>13898981.529999997</v>
      </c>
      <c r="AG58" s="6">
        <v>14066147.76</v>
      </c>
    </row>
    <row r="59" spans="1:34">
      <c r="A59" s="22"/>
      <c r="B59" s="22"/>
      <c r="I59" s="2"/>
      <c r="K59" s="2"/>
    </row>
    <row r="60" spans="1:34">
      <c r="A60" s="22" t="s">
        <v>111</v>
      </c>
      <c r="B60" s="22"/>
      <c r="C60" s="21">
        <f>C56-C58</f>
        <v>0</v>
      </c>
      <c r="D60" s="21">
        <f t="shared" ref="D60" si="141">D56-D58</f>
        <v>-13856381.379999997</v>
      </c>
      <c r="E60" s="21">
        <v>0</v>
      </c>
      <c r="F60" s="21">
        <f t="shared" ref="F60:H60" si="142">F56-F58</f>
        <v>587858.43000000017</v>
      </c>
      <c r="G60" s="21">
        <v>0</v>
      </c>
      <c r="H60" s="21">
        <f t="shared" si="142"/>
        <v>60847.819999999279</v>
      </c>
      <c r="I60" s="2"/>
      <c r="J60" s="21">
        <f t="shared" ref="J60" si="143">J56-J58</f>
        <v>-14422.460000000199</v>
      </c>
      <c r="K60" s="2"/>
      <c r="L60" s="21">
        <f t="shared" ref="L60:N60" si="144">L56-L58</f>
        <v>51275.249999999942</v>
      </c>
      <c r="N60" s="21">
        <f t="shared" si="144"/>
        <v>441171.14999999944</v>
      </c>
      <c r="O60" s="21"/>
      <c r="P60" s="21">
        <f t="shared" ref="P60" si="145">P56-P58</f>
        <v>439520.75999999885</v>
      </c>
      <c r="Q60" s="21"/>
      <c r="R60" s="21">
        <f t="shared" ref="R60" si="146">R56-R58</f>
        <v>137361.94000000073</v>
      </c>
      <c r="S60" s="21"/>
      <c r="T60" s="21">
        <f t="shared" ref="T60:V60" si="147">T56-T58</f>
        <v>-73625.599999999671</v>
      </c>
      <c r="U60" s="21"/>
      <c r="V60" s="21">
        <f t="shared" si="147"/>
        <v>-4294.5699999997178</v>
      </c>
      <c r="W60" s="21"/>
      <c r="X60" s="21">
        <f t="shared" ref="X60" si="148">X56-X58</f>
        <v>127411.7700000004</v>
      </c>
      <c r="Y60" s="21"/>
      <c r="Z60" s="21">
        <f t="shared" ref="Z60" si="149">Z56-Z58</f>
        <v>379994.57999999938</v>
      </c>
      <c r="AA60" s="21"/>
      <c r="AB60" s="21"/>
      <c r="AE60" s="6">
        <v>0</v>
      </c>
      <c r="AF60" s="6">
        <v>0</v>
      </c>
      <c r="AG60" s="6">
        <v>0</v>
      </c>
    </row>
    <row r="61" spans="1:34">
      <c r="A61" s="20"/>
      <c r="B61" s="20"/>
    </row>
    <row r="62" spans="1:34">
      <c r="A62" s="2"/>
      <c r="I62" s="21">
        <v>0</v>
      </c>
      <c r="K62" s="21">
        <v>0</v>
      </c>
    </row>
    <row r="63" spans="1:34">
      <c r="A63" s="2"/>
    </row>
    <row r="64" spans="1:34">
      <c r="A64" s="22" t="s">
        <v>112</v>
      </c>
      <c r="B64" s="22"/>
      <c r="C64" s="21">
        <f>C31+C38+C41+C45</f>
        <v>12345644.670000002</v>
      </c>
      <c r="E64" s="21">
        <v>12489680.000000004</v>
      </c>
      <c r="G64" s="21">
        <v>13088259.680000002</v>
      </c>
      <c r="AE64" s="6">
        <v>12526291.609999999</v>
      </c>
    </row>
    <row r="65" spans="1:31">
      <c r="A65" s="20"/>
      <c r="B65" s="20"/>
      <c r="C65" s="23">
        <f>ROUND(C64/C56*100,2)</f>
        <v>75.13</v>
      </c>
      <c r="E65" s="23">
        <v>75</v>
      </c>
      <c r="G65" s="23">
        <v>75.92</v>
      </c>
      <c r="AE65" s="2">
        <v>79.45</v>
      </c>
    </row>
    <row r="66" spans="1:31">
      <c r="I66" s="21">
        <v>13175863.700000001</v>
      </c>
      <c r="K66" s="21">
        <v>13175863.700000001</v>
      </c>
    </row>
    <row r="67" spans="1:31">
      <c r="B67" s="25" t="s">
        <v>113</v>
      </c>
      <c r="C67" s="21">
        <f>C19+C24</f>
        <v>2707144.48</v>
      </c>
      <c r="E67" s="21">
        <v>2770328.88</v>
      </c>
      <c r="G67" s="21">
        <v>2776548.6100000003</v>
      </c>
      <c r="I67" s="23">
        <v>76.22</v>
      </c>
      <c r="K67" s="23">
        <v>76.22</v>
      </c>
      <c r="AE67" s="6">
        <v>2007906.6800000002</v>
      </c>
    </row>
    <row r="68" spans="1:31">
      <c r="C68" s="23">
        <f>ROUND(C67/C56*100,2)</f>
        <v>16.47</v>
      </c>
      <c r="E68" s="23">
        <v>16.64</v>
      </c>
      <c r="G68" s="23">
        <v>16.11</v>
      </c>
      <c r="AE68" s="2">
        <v>12.74</v>
      </c>
    </row>
    <row r="69" spans="1:31">
      <c r="B69" s="25" t="s">
        <v>114</v>
      </c>
      <c r="C69" s="21">
        <f>C7+C16+C50+C53</f>
        <v>1380079.07</v>
      </c>
      <c r="E69" s="21">
        <v>1391960.4500000002</v>
      </c>
      <c r="G69" s="21">
        <v>1375019.47</v>
      </c>
      <c r="I69" s="21">
        <v>2751986.32</v>
      </c>
      <c r="K69" s="21">
        <v>2751986.32</v>
      </c>
      <c r="AE69" s="6">
        <v>1231567.29</v>
      </c>
    </row>
    <row r="70" spans="1:31">
      <c r="I70" s="23">
        <v>15.92</v>
      </c>
      <c r="K70" s="23">
        <v>15.92</v>
      </c>
    </row>
    <row r="71" spans="1:31">
      <c r="I71" s="21">
        <v>1358403.1</v>
      </c>
      <c r="K71" s="21">
        <v>1358403.1</v>
      </c>
    </row>
    <row r="72" spans="1:31">
      <c r="C72" s="21"/>
      <c r="E72" s="21"/>
      <c r="G72" s="21"/>
      <c r="AE72" s="6"/>
    </row>
    <row r="73" spans="1:31">
      <c r="C73" s="21">
        <f>C31+C38+C41+C45</f>
        <v>12345644.670000002</v>
      </c>
      <c r="E73" s="21">
        <v>12489680.000000004</v>
      </c>
      <c r="G73" s="21">
        <v>13088259.680000002</v>
      </c>
      <c r="AE73" s="6">
        <v>12526291.609999999</v>
      </c>
    </row>
    <row r="74" spans="1:31">
      <c r="I74" s="21"/>
      <c r="K74" s="21"/>
    </row>
    <row r="75" spans="1:31">
      <c r="I75" s="21">
        <v>13175863.700000001</v>
      </c>
      <c r="K75" s="21">
        <v>13175863.700000001</v>
      </c>
    </row>
  </sheetData>
  <autoFilter ref="AB6:AB75">
    <filterColumn colId="0"/>
  </autoFilter>
  <mergeCells count="13">
    <mergeCell ref="A2:AB2"/>
    <mergeCell ref="A65:B65"/>
    <mergeCell ref="C5:C6"/>
    <mergeCell ref="A5:A6"/>
    <mergeCell ref="B5:B6"/>
    <mergeCell ref="D5:AA5"/>
    <mergeCell ref="AB5:AB6"/>
    <mergeCell ref="A57:B57"/>
    <mergeCell ref="A58:B58"/>
    <mergeCell ref="A59:B59"/>
    <mergeCell ref="A60:B60"/>
    <mergeCell ref="A61:B61"/>
    <mergeCell ref="A64:B64"/>
  </mergeCells>
  <pageMargins left="0.86614173228346458" right="0.31496062992125984" top="0.19685039370078741" bottom="0.19685039370078741" header="0.15748031496062992" footer="0.19685039370078741"/>
  <pageSetup paperSize="9" scale="48" orientation="landscape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год</vt:lpstr>
      <vt:lpstr>'2022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S.Karaeva</dc:creator>
  <cp:lastModifiedBy>S.Karaeva</cp:lastModifiedBy>
  <dcterms:created xsi:type="dcterms:W3CDTF">2023-07-31T13:13:17Z</dcterms:created>
  <dcterms:modified xsi:type="dcterms:W3CDTF">2023-07-31T13:32:09Z</dcterms:modified>
</cp:coreProperties>
</file>